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2255" activeTab="2"/>
  </bookViews>
  <sheets>
    <sheet name="АОПО19.12.2018г" sheetId="1" r:id="rId1"/>
    <sheet name="ПС Потвино Т 1-4; 19.12.2018г" sheetId="2" r:id="rId2"/>
    <sheet name="АТ -АТ 2; 19.12.2018г" sheetId="3" r:id="rId3"/>
    <sheet name="ПС Протон;19.12.2018г" sheetId="4" r:id="rId4"/>
  </sheets>
  <definedNames/>
  <calcPr fullCalcOnLoad="1"/>
</workbook>
</file>

<file path=xl/sharedStrings.xml><?xml version="1.0" encoding="utf-8"?>
<sst xmlns="http://schemas.openxmlformats.org/spreadsheetml/2006/main" count="234" uniqueCount="124">
  <si>
    <t>Приложение 1</t>
  </si>
  <si>
    <t>п/п</t>
  </si>
  <si>
    <t>ф.94 резерв</t>
  </si>
  <si>
    <t>ф.95 резерв</t>
  </si>
  <si>
    <t>ф.97 КРУ КТУ</t>
  </si>
  <si>
    <t>ф.105 РП-4</t>
  </si>
  <si>
    <t>Время</t>
  </si>
  <si>
    <t xml:space="preserve">                        Т-1</t>
  </si>
  <si>
    <t xml:space="preserve">                        Т-2</t>
  </si>
  <si>
    <t xml:space="preserve">                        Т-3</t>
  </si>
  <si>
    <t xml:space="preserve">                        Т-4</t>
  </si>
  <si>
    <t>ст.110кВ</t>
  </si>
  <si>
    <t>ст.10кВ</t>
  </si>
  <si>
    <t>Положение РПН</t>
  </si>
  <si>
    <t>I</t>
  </si>
  <si>
    <t>U</t>
  </si>
  <si>
    <t>Р</t>
  </si>
  <si>
    <t>кА</t>
  </si>
  <si>
    <t>кB</t>
  </si>
  <si>
    <t>кВт</t>
  </si>
  <si>
    <t>В сутки</t>
  </si>
  <si>
    <t>Протокол</t>
  </si>
  <si>
    <t xml:space="preserve"> замеров напряжения и нагрузок</t>
  </si>
  <si>
    <t>ПС Протон</t>
  </si>
  <si>
    <t>Наимен ование ПС</t>
  </si>
  <si>
    <t>Класс напряж ения ПС</t>
  </si>
  <si>
    <t>Диспет черское наимен ование AT</t>
  </si>
  <si>
    <t>Номинальное напряжение</t>
  </si>
  <si>
    <t>Регулир. диапазон</t>
  </si>
  <si>
    <t>Наличие устройства АРН и его использо вание</t>
  </si>
  <si>
    <t xml:space="preserve">                                              Режим работы по замерному дню</t>
  </si>
  <si>
    <t>04-00</t>
  </si>
  <si>
    <t>Полож РПН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</si>
  <si>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</si>
  <si>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</si>
  <si>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</si>
  <si>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</si>
  <si>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</si>
  <si>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</si>
  <si>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</si>
  <si>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</si>
  <si>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</si>
  <si>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t>С.В. Хамин</t>
  </si>
  <si>
    <t>С.В.Плешкова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</si>
  <si>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</si>
  <si>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</si>
  <si>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</si>
  <si>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</si>
  <si>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</si>
  <si>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</si>
  <si>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Q,Mвap</t>
  </si>
  <si>
    <r>
      <t>1</t>
    </r>
    <r>
      <rPr>
        <b/>
        <sz val="12"/>
        <rFont val="Century Schoolbook"/>
        <family val="1"/>
      </rPr>
      <t>,А</t>
    </r>
  </si>
  <si>
    <t>U,kB</t>
  </si>
  <si>
    <t>ПС «Протон» приём</t>
  </si>
  <si>
    <t>3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</si>
  <si>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</si>
  <si>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</si>
  <si>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</si>
  <si>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</si>
  <si>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</si>
  <si>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</si>
  <si>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</si>
  <si>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ПС «Космос» отдача</t>
  </si>
  <si>
    <t>7</t>
  </si>
  <si>
    <r>
      <t>АТ</t>
    </r>
    <r>
      <rPr>
        <sz val="12"/>
        <rFont val="Century Schoolbook"/>
        <family val="1"/>
      </rPr>
      <t>-1</t>
    </r>
  </si>
  <si>
    <t>8</t>
  </si>
  <si>
    <r>
      <t>АТ</t>
    </r>
    <r>
      <rPr>
        <sz val="12"/>
        <rFont val="Century Schoolbook"/>
        <family val="1"/>
      </rPr>
      <t>-2</t>
    </r>
  </si>
  <si>
    <t>С.В. Плешкова</t>
  </si>
  <si>
    <t>21</t>
  </si>
  <si>
    <t>20</t>
  </si>
  <si>
    <t>9</t>
  </si>
  <si>
    <t>19</t>
  </si>
  <si>
    <t>10</t>
  </si>
  <si>
    <t>18</t>
  </si>
  <si>
    <t>17</t>
  </si>
  <si>
    <t>11</t>
  </si>
  <si>
    <t>25</t>
  </si>
  <si>
    <t>13</t>
  </si>
  <si>
    <t>27</t>
  </si>
  <si>
    <t>16</t>
  </si>
  <si>
    <t>28</t>
  </si>
  <si>
    <t>15</t>
  </si>
  <si>
    <t>26</t>
  </si>
  <si>
    <t>14</t>
  </si>
  <si>
    <t>10,20</t>
  </si>
  <si>
    <t>24</t>
  </si>
  <si>
    <t>23</t>
  </si>
  <si>
    <t>12</t>
  </si>
  <si>
    <t>22</t>
  </si>
  <si>
    <t>ПС Протвино</t>
  </si>
  <si>
    <t>ф.7 1Т ввод 1</t>
  </si>
  <si>
    <t>ф.8 1Т ввод 2</t>
  </si>
  <si>
    <t>ф.31  РП-СВ</t>
  </si>
  <si>
    <t>ф.87 РП-5/50</t>
  </si>
  <si>
    <t>ф.90 РП-4</t>
  </si>
  <si>
    <t>ф.98 РП-5/50</t>
  </si>
  <si>
    <t>ф.111 34 СД</t>
  </si>
  <si>
    <t>ф.113 9Т</t>
  </si>
  <si>
    <t>ф.114 8Т</t>
  </si>
  <si>
    <t>ГПП У-70</t>
  </si>
  <si>
    <t>Данные по фактической величине нагрузки, подключённой к АОПО в режимный день 19.12.2018</t>
  </si>
  <si>
    <t xml:space="preserve">Главный энергетик </t>
  </si>
  <si>
    <t>Хамин С.В.</t>
  </si>
  <si>
    <t>А</t>
  </si>
  <si>
    <r>
      <t xml:space="preserve"> Главный  энергетик__________________</t>
    </r>
    <r>
      <rPr>
        <u val="single"/>
        <sz val="12"/>
        <rFont val="Times New Roman"/>
        <family val="1"/>
      </rPr>
      <t>Хамин С.В.</t>
    </r>
  </si>
  <si>
    <r>
      <t>Расчеты произвел__________________</t>
    </r>
    <r>
      <rPr>
        <u val="single"/>
        <sz val="12"/>
        <rFont val="Times New Roman"/>
        <family val="1"/>
      </rPr>
      <t>Плешкова С.В.</t>
    </r>
  </si>
  <si>
    <t>на 19 декабря 2018 г.</t>
  </si>
  <si>
    <t>9-00</t>
  </si>
  <si>
    <t>18-00</t>
  </si>
  <si>
    <t>229/114,2/10,61</t>
  </si>
  <si>
    <t>222,8/111,0/10,32</t>
  </si>
  <si>
    <t>222,6/111,1/10,32</t>
  </si>
  <si>
    <t>228,7/114,4/10,61</t>
  </si>
  <si>
    <t>222,8/111,2/10,32</t>
  </si>
  <si>
    <t>222,1/111,2/10,32</t>
  </si>
  <si>
    <t>на 19 декабрь 2018 г.</t>
  </si>
  <si>
    <t>Протокол замеров  напряжения и нагрузки в контрольные часы (04:00; 09:00; 18:00)</t>
  </si>
  <si>
    <t xml:space="preserve">Линии "Протон-Протвино-1";"Протон-Протвино-2";"Протон"-"Заокская", "Протон"-"Космос"  19 декабря 2018г.работали на отдачу. </t>
  </si>
  <si>
    <t>ПС"Калужская"</t>
  </si>
  <si>
    <t xml:space="preserve">Главный  энергетик </t>
  </si>
  <si>
    <t>Инженер 1 кат.</t>
  </si>
  <si>
    <r>
      <t xml:space="preserve">Главный энергетик </t>
    </r>
    <r>
      <rPr>
        <sz val="12"/>
        <rFont val="Times New Roman"/>
        <family val="1"/>
      </rPr>
      <t xml:space="preserve">                                              </t>
    </r>
  </si>
  <si>
    <t>Инженер 1кат.</t>
  </si>
  <si>
    <t xml:space="preserve"> трансформация напряжения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</si>
</sst>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/mm/yyyy\ h:mm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entury Schoolbook"/>
      <family val="1"/>
    </font>
    <font>
      <sz val="11"/>
      <name val="Century Schoolbook"/>
      <family val="1"/>
    </font>
    <font>
      <sz val="12"/>
      <name val="Franklin Gothic Heavy"/>
      <family val="2"/>
    </font>
    <font>
      <b/>
      <sz val="12"/>
      <name val="Century Schoolbook"/>
      <family val="1"/>
    </font>
    <font>
      <sz val="14"/>
      <name val="Century Schoolbook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54" fillId="0" borderId="12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4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9" xfId="0" applyNumberFormat="1" applyFont="1" applyFill="1" applyBorder="1" applyAlignment="1" applyProtection="1">
      <alignment horizontal="left" vertical="top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16" xfId="0" applyNumberFormat="1" applyFont="1" applyFill="1" applyBorder="1" applyAlignment="1" applyProtection="1">
      <alignment horizontal="left" vertical="top"/>
      <protection/>
    </xf>
    <xf numFmtId="0" fontId="13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20" xfId="0" applyNumberFormat="1" applyFont="1" applyFill="1" applyBorder="1" applyAlignment="1" applyProtection="1">
      <alignment horizontal="center" vertical="top"/>
      <protection/>
    </xf>
    <xf numFmtId="0" fontId="11" fillId="0" borderId="21" xfId="0" applyNumberFormat="1" applyFont="1" applyFill="1" applyBorder="1" applyAlignment="1" applyProtection="1">
      <alignment horizontal="left" vertical="top"/>
      <protection/>
    </xf>
    <xf numFmtId="0" fontId="11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22" xfId="0" applyNumberFormat="1" applyFont="1" applyFill="1" applyBorder="1" applyAlignment="1" applyProtection="1">
      <alignment horizontal="left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22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4" fillId="0" borderId="16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54" fillId="0" borderId="2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/>
    </xf>
    <xf numFmtId="1" fontId="54" fillId="0" borderId="16" xfId="0" applyNumberFormat="1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left" vertical="center"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4" fillId="0" borderId="0" xfId="52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/>
    </xf>
    <xf numFmtId="0" fontId="4" fillId="0" borderId="0" xfId="52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6" fillId="0" borderId="0" xfId="0" applyFont="1" applyAlignment="1">
      <alignment/>
    </xf>
    <xf numFmtId="0" fontId="54" fillId="0" borderId="16" xfId="0" applyFont="1" applyBorder="1" applyAlignment="1">
      <alignment horizontal="center"/>
    </xf>
    <xf numFmtId="165" fontId="54" fillId="0" borderId="16" xfId="0" applyNumberFormat="1" applyFont="1" applyFill="1" applyBorder="1" applyAlignment="1">
      <alignment/>
    </xf>
    <xf numFmtId="165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165" fontId="56" fillId="0" borderId="0" xfId="0" applyNumberFormat="1" applyFont="1" applyFill="1" applyBorder="1" applyAlignment="1">
      <alignment/>
    </xf>
    <xf numFmtId="165" fontId="57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164" fontId="56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9" fillId="0" borderId="17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3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55" fillId="0" borderId="39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4">
      <selection activeCell="A2" sqref="A2:O36"/>
    </sheetView>
  </sheetViews>
  <sheetFormatPr defaultColWidth="9.140625" defaultRowHeight="15"/>
  <cols>
    <col min="1" max="1" width="17.8515625" style="83" customWidth="1"/>
    <col min="2" max="15" width="7.421875" style="83" customWidth="1"/>
    <col min="16" max="16384" width="9.140625" style="83" customWidth="1"/>
  </cols>
  <sheetData>
    <row r="2" spans="2:13" ht="15.75">
      <c r="B2" s="1"/>
      <c r="C2" s="1"/>
      <c r="D2" s="75"/>
      <c r="E2" s="2"/>
      <c r="F2" s="2"/>
      <c r="G2" s="2"/>
      <c r="H2" s="2"/>
      <c r="J2" s="2"/>
      <c r="M2" s="2" t="s">
        <v>0</v>
      </c>
    </row>
    <row r="3" spans="2:10" ht="15.75">
      <c r="B3" s="76"/>
      <c r="C3" s="76"/>
      <c r="D3" s="77"/>
      <c r="E3" s="78"/>
      <c r="F3" s="78"/>
      <c r="G3" s="78"/>
      <c r="H3" s="78"/>
      <c r="I3" s="78"/>
      <c r="J3" s="78"/>
    </row>
    <row r="4" spans="1:8" ht="18.75">
      <c r="A4" s="79" t="s">
        <v>100</v>
      </c>
      <c r="B4" s="80"/>
      <c r="C4" s="81"/>
      <c r="D4" s="74"/>
      <c r="E4" s="74"/>
      <c r="F4" s="74"/>
      <c r="G4" s="74"/>
      <c r="H4" s="74"/>
    </row>
    <row r="6" spans="1:15" ht="47.25">
      <c r="A6" s="12"/>
      <c r="B6" s="91" t="s">
        <v>90</v>
      </c>
      <c r="C6" s="91" t="s">
        <v>91</v>
      </c>
      <c r="D6" s="91" t="s">
        <v>92</v>
      </c>
      <c r="E6" s="91" t="s">
        <v>93</v>
      </c>
      <c r="F6" s="91" t="s">
        <v>94</v>
      </c>
      <c r="G6" s="91" t="s">
        <v>2</v>
      </c>
      <c r="H6" s="91" t="s">
        <v>3</v>
      </c>
      <c r="I6" s="91" t="s">
        <v>4</v>
      </c>
      <c r="J6" s="91" t="s">
        <v>95</v>
      </c>
      <c r="K6" s="91" t="s">
        <v>5</v>
      </c>
      <c r="L6" s="91" t="s">
        <v>96</v>
      </c>
      <c r="M6" s="91" t="s">
        <v>97</v>
      </c>
      <c r="N6" s="91" t="s">
        <v>98</v>
      </c>
      <c r="O6" s="91" t="s">
        <v>99</v>
      </c>
    </row>
    <row r="7" spans="1:15" ht="18.75">
      <c r="A7" s="84"/>
      <c r="B7" s="119" t="s">
        <v>19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1:15" ht="15.75">
      <c r="A8" s="85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5.75">
      <c r="A9" s="85">
        <v>43453.041666666664</v>
      </c>
      <c r="B9" s="92">
        <v>44</v>
      </c>
      <c r="C9" s="92">
        <v>0</v>
      </c>
      <c r="D9" s="92">
        <v>0</v>
      </c>
      <c r="E9" s="92">
        <v>277.2</v>
      </c>
      <c r="F9" s="92">
        <v>0</v>
      </c>
      <c r="G9" s="92">
        <v>0</v>
      </c>
      <c r="H9" s="92">
        <v>0</v>
      </c>
      <c r="I9" s="92">
        <v>0</v>
      </c>
      <c r="J9" s="92">
        <v>74.4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</row>
    <row r="10" spans="1:15" ht="15.75">
      <c r="A10" s="85">
        <v>43453.083333333336</v>
      </c>
      <c r="B10" s="92">
        <v>44</v>
      </c>
      <c r="C10" s="92">
        <v>0</v>
      </c>
      <c r="D10" s="92">
        <v>0</v>
      </c>
      <c r="E10" s="92">
        <v>256.8</v>
      </c>
      <c r="F10" s="92">
        <v>0</v>
      </c>
      <c r="G10" s="92">
        <v>0</v>
      </c>
      <c r="H10" s="92">
        <v>0</v>
      </c>
      <c r="I10" s="92">
        <v>0</v>
      </c>
      <c r="J10" s="92">
        <v>75.6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</row>
    <row r="11" spans="1:15" ht="15.75">
      <c r="A11" s="85">
        <v>43453.125</v>
      </c>
      <c r="B11" s="92">
        <v>44</v>
      </c>
      <c r="C11" s="92">
        <v>4</v>
      </c>
      <c r="D11" s="92">
        <v>0</v>
      </c>
      <c r="E11" s="92">
        <v>256.8</v>
      </c>
      <c r="F11" s="92">
        <v>0</v>
      </c>
      <c r="G11" s="92">
        <v>0</v>
      </c>
      <c r="H11" s="92">
        <v>0</v>
      </c>
      <c r="I11" s="92">
        <v>0</v>
      </c>
      <c r="J11" s="92">
        <v>74.4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</row>
    <row r="12" spans="1:15" ht="15.75">
      <c r="A12" s="85">
        <v>43453.166666666664</v>
      </c>
      <c r="B12" s="92">
        <v>48</v>
      </c>
      <c r="C12" s="92">
        <v>8</v>
      </c>
      <c r="D12" s="92">
        <v>2</v>
      </c>
      <c r="E12" s="92">
        <v>255.6</v>
      </c>
      <c r="F12" s="92">
        <v>0</v>
      </c>
      <c r="G12" s="92">
        <v>0</v>
      </c>
      <c r="H12" s="92">
        <v>0</v>
      </c>
      <c r="I12" s="92">
        <v>0</v>
      </c>
      <c r="J12" s="92">
        <v>75.6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</row>
    <row r="13" spans="1:15" ht="15.75">
      <c r="A13" s="85">
        <v>43453.208333333336</v>
      </c>
      <c r="B13" s="92">
        <v>44</v>
      </c>
      <c r="C13" s="92">
        <v>8</v>
      </c>
      <c r="D13" s="92">
        <v>2</v>
      </c>
      <c r="E13" s="92">
        <v>256.8</v>
      </c>
      <c r="F13" s="92">
        <v>0</v>
      </c>
      <c r="G13" s="92">
        <v>0</v>
      </c>
      <c r="H13" s="92">
        <v>0</v>
      </c>
      <c r="I13" s="92">
        <v>0</v>
      </c>
      <c r="J13" s="92">
        <v>75.6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</row>
    <row r="14" spans="1:15" ht="15.75">
      <c r="A14" s="85">
        <v>43453.25</v>
      </c>
      <c r="B14" s="92">
        <v>44</v>
      </c>
      <c r="C14" s="92">
        <v>8</v>
      </c>
      <c r="D14" s="92">
        <v>2</v>
      </c>
      <c r="E14" s="92">
        <v>264</v>
      </c>
      <c r="F14" s="92">
        <v>0</v>
      </c>
      <c r="G14" s="92">
        <v>0</v>
      </c>
      <c r="H14" s="92">
        <v>0</v>
      </c>
      <c r="I14" s="92">
        <v>0</v>
      </c>
      <c r="J14" s="92">
        <v>79.2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</row>
    <row r="15" spans="1:15" ht="15.75">
      <c r="A15" s="85">
        <v>43453.291666666664</v>
      </c>
      <c r="B15" s="92">
        <v>44</v>
      </c>
      <c r="C15" s="92">
        <v>0</v>
      </c>
      <c r="D15" s="92">
        <v>0</v>
      </c>
      <c r="E15" s="92">
        <v>296.4</v>
      </c>
      <c r="F15" s="92">
        <v>0</v>
      </c>
      <c r="G15" s="92">
        <v>0</v>
      </c>
      <c r="H15" s="92">
        <v>0</v>
      </c>
      <c r="I15" s="92">
        <v>0</v>
      </c>
      <c r="J15" s="92">
        <v>100.8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</row>
    <row r="16" spans="1:15" ht="15.75">
      <c r="A16" s="85">
        <v>43453.333333333336</v>
      </c>
      <c r="B16" s="92">
        <v>44</v>
      </c>
      <c r="C16" s="92">
        <v>0</v>
      </c>
      <c r="D16" s="92">
        <v>0</v>
      </c>
      <c r="E16" s="92">
        <v>307.2</v>
      </c>
      <c r="F16" s="92">
        <v>0</v>
      </c>
      <c r="G16" s="92">
        <v>0</v>
      </c>
      <c r="H16" s="92">
        <v>0</v>
      </c>
      <c r="I16" s="92">
        <v>0</v>
      </c>
      <c r="J16" s="92">
        <v>87.6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</row>
    <row r="17" spans="1:15" ht="15.75">
      <c r="A17" s="85">
        <v>43453.375</v>
      </c>
      <c r="B17" s="92">
        <v>40</v>
      </c>
      <c r="C17" s="92">
        <v>0</v>
      </c>
      <c r="D17" s="92">
        <v>0</v>
      </c>
      <c r="E17" s="92">
        <v>300</v>
      </c>
      <c r="F17" s="92">
        <v>0</v>
      </c>
      <c r="G17" s="92">
        <v>0</v>
      </c>
      <c r="H17" s="92">
        <v>0</v>
      </c>
      <c r="I17" s="92">
        <v>0</v>
      </c>
      <c r="J17" s="92">
        <v>75.6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</row>
    <row r="18" spans="1:15" ht="15.75">
      <c r="A18" s="85">
        <v>43453.416666666664</v>
      </c>
      <c r="B18" s="92">
        <v>44</v>
      </c>
      <c r="C18" s="92">
        <v>0</v>
      </c>
      <c r="D18" s="92">
        <v>0</v>
      </c>
      <c r="E18" s="92">
        <v>294</v>
      </c>
      <c r="F18" s="92">
        <v>0</v>
      </c>
      <c r="G18" s="92">
        <v>0</v>
      </c>
      <c r="H18" s="92">
        <v>0</v>
      </c>
      <c r="I18" s="92">
        <v>0</v>
      </c>
      <c r="J18" s="92">
        <v>78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</row>
    <row r="19" spans="1:15" ht="15.75">
      <c r="A19" s="85">
        <v>43453.458333333336</v>
      </c>
      <c r="B19" s="92">
        <v>40</v>
      </c>
      <c r="C19" s="92">
        <v>0</v>
      </c>
      <c r="D19" s="92">
        <v>0</v>
      </c>
      <c r="E19" s="92">
        <v>294</v>
      </c>
      <c r="F19" s="92">
        <v>0</v>
      </c>
      <c r="G19" s="92">
        <v>0</v>
      </c>
      <c r="H19" s="92">
        <v>0</v>
      </c>
      <c r="I19" s="92">
        <v>0</v>
      </c>
      <c r="J19" s="92">
        <v>76.8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</row>
    <row r="20" spans="1:15" ht="15.75">
      <c r="A20" s="85">
        <v>43453.5</v>
      </c>
      <c r="B20" s="92">
        <v>40</v>
      </c>
      <c r="C20" s="92">
        <v>0</v>
      </c>
      <c r="D20" s="92">
        <v>0</v>
      </c>
      <c r="E20" s="92">
        <v>295.2</v>
      </c>
      <c r="F20" s="92">
        <v>0</v>
      </c>
      <c r="G20" s="92">
        <v>0</v>
      </c>
      <c r="H20" s="92">
        <v>0</v>
      </c>
      <c r="I20" s="92">
        <v>0</v>
      </c>
      <c r="J20" s="92">
        <v>76.8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</row>
    <row r="21" spans="1:15" ht="15.75">
      <c r="A21" s="85">
        <v>43453.541666666664</v>
      </c>
      <c r="B21" s="92">
        <v>44</v>
      </c>
      <c r="C21" s="92">
        <v>0</v>
      </c>
      <c r="D21" s="92">
        <v>0</v>
      </c>
      <c r="E21" s="92">
        <v>318</v>
      </c>
      <c r="F21" s="92">
        <v>0</v>
      </c>
      <c r="G21" s="92">
        <v>0</v>
      </c>
      <c r="H21" s="92">
        <v>0</v>
      </c>
      <c r="I21" s="92">
        <v>0</v>
      </c>
      <c r="J21" s="92">
        <v>78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</row>
    <row r="22" spans="1:15" ht="15.75">
      <c r="A22" s="85">
        <v>43453.583333333336</v>
      </c>
      <c r="B22" s="92">
        <v>40</v>
      </c>
      <c r="C22" s="92">
        <v>0</v>
      </c>
      <c r="D22" s="92">
        <v>0</v>
      </c>
      <c r="E22" s="92">
        <v>314.4</v>
      </c>
      <c r="F22" s="92">
        <v>0</v>
      </c>
      <c r="G22" s="92">
        <v>0</v>
      </c>
      <c r="H22" s="92">
        <v>0</v>
      </c>
      <c r="I22" s="92">
        <v>0</v>
      </c>
      <c r="J22" s="92">
        <v>76.8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</row>
    <row r="23" spans="1:15" ht="15.75">
      <c r="A23" s="85">
        <v>43453.625</v>
      </c>
      <c r="B23" s="92">
        <v>40</v>
      </c>
      <c r="C23" s="92">
        <v>0</v>
      </c>
      <c r="D23" s="92">
        <v>0</v>
      </c>
      <c r="E23" s="92">
        <v>312</v>
      </c>
      <c r="F23" s="92">
        <v>0</v>
      </c>
      <c r="G23" s="92">
        <v>0</v>
      </c>
      <c r="H23" s="92">
        <v>0</v>
      </c>
      <c r="I23" s="92">
        <v>0</v>
      </c>
      <c r="J23" s="92">
        <v>76.8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</row>
    <row r="24" spans="1:15" ht="15.75">
      <c r="A24" s="85">
        <v>43453.666666666664</v>
      </c>
      <c r="B24" s="92">
        <v>44</v>
      </c>
      <c r="C24" s="92">
        <v>0</v>
      </c>
      <c r="D24" s="92">
        <v>0</v>
      </c>
      <c r="E24" s="92">
        <v>312</v>
      </c>
      <c r="F24" s="92">
        <v>0</v>
      </c>
      <c r="G24" s="92">
        <v>0</v>
      </c>
      <c r="H24" s="92">
        <v>0</v>
      </c>
      <c r="I24" s="92">
        <v>0</v>
      </c>
      <c r="J24" s="92">
        <v>76.8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</row>
    <row r="25" spans="1:15" ht="15.75">
      <c r="A25" s="85">
        <v>43453.708333333336</v>
      </c>
      <c r="B25" s="92">
        <v>40</v>
      </c>
      <c r="C25" s="92">
        <v>0</v>
      </c>
      <c r="D25" s="92">
        <v>0</v>
      </c>
      <c r="E25" s="92">
        <v>325.2</v>
      </c>
      <c r="F25" s="92">
        <v>0</v>
      </c>
      <c r="G25" s="92">
        <v>0</v>
      </c>
      <c r="H25" s="92">
        <v>0</v>
      </c>
      <c r="I25" s="92">
        <v>0</v>
      </c>
      <c r="J25" s="92">
        <v>75.6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</row>
    <row r="26" spans="1:15" ht="15.75">
      <c r="A26" s="85">
        <v>43453.75</v>
      </c>
      <c r="B26" s="92">
        <v>40</v>
      </c>
      <c r="C26" s="92">
        <v>0</v>
      </c>
      <c r="D26" s="92">
        <v>0</v>
      </c>
      <c r="E26" s="92">
        <v>330</v>
      </c>
      <c r="F26" s="92">
        <v>0</v>
      </c>
      <c r="G26" s="92">
        <v>0</v>
      </c>
      <c r="H26" s="92">
        <v>0</v>
      </c>
      <c r="I26" s="92">
        <v>0</v>
      </c>
      <c r="J26" s="92">
        <v>74.4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</row>
    <row r="27" spans="1:15" ht="15.75">
      <c r="A27" s="85">
        <v>43453.791666666664</v>
      </c>
      <c r="B27" s="92">
        <v>40</v>
      </c>
      <c r="C27" s="92">
        <v>0</v>
      </c>
      <c r="D27" s="92">
        <v>0</v>
      </c>
      <c r="E27" s="92">
        <v>322.8</v>
      </c>
      <c r="F27" s="92">
        <v>0</v>
      </c>
      <c r="G27" s="92">
        <v>0</v>
      </c>
      <c r="H27" s="92">
        <v>0</v>
      </c>
      <c r="I27" s="92">
        <v>0</v>
      </c>
      <c r="J27" s="92">
        <v>75.6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</row>
    <row r="28" spans="1:15" ht="15.75">
      <c r="A28" s="85">
        <v>43453.833333333336</v>
      </c>
      <c r="B28" s="92">
        <v>40</v>
      </c>
      <c r="C28" s="92">
        <v>0</v>
      </c>
      <c r="D28" s="92">
        <v>0</v>
      </c>
      <c r="E28" s="92">
        <v>321.6</v>
      </c>
      <c r="F28" s="92">
        <v>0</v>
      </c>
      <c r="G28" s="92">
        <v>0</v>
      </c>
      <c r="H28" s="92">
        <v>0</v>
      </c>
      <c r="I28" s="92">
        <v>0</v>
      </c>
      <c r="J28" s="92">
        <v>74.4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</row>
    <row r="29" spans="1:15" ht="15.75">
      <c r="A29" s="85">
        <v>43453.875</v>
      </c>
      <c r="B29" s="92">
        <v>44</v>
      </c>
      <c r="C29" s="92">
        <v>0</v>
      </c>
      <c r="D29" s="92">
        <v>0</v>
      </c>
      <c r="E29" s="92">
        <v>334.8</v>
      </c>
      <c r="F29" s="92">
        <v>0</v>
      </c>
      <c r="G29" s="92">
        <v>0</v>
      </c>
      <c r="H29" s="92">
        <v>0</v>
      </c>
      <c r="I29" s="92">
        <v>0</v>
      </c>
      <c r="J29" s="92">
        <v>74.4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</row>
    <row r="30" spans="1:15" ht="15.75">
      <c r="A30" s="85">
        <v>43453.916666666664</v>
      </c>
      <c r="B30" s="92">
        <v>44</v>
      </c>
      <c r="C30" s="92">
        <v>0</v>
      </c>
      <c r="D30" s="92">
        <v>0</v>
      </c>
      <c r="E30" s="92">
        <v>343.2</v>
      </c>
      <c r="F30" s="92">
        <v>0</v>
      </c>
      <c r="G30" s="92">
        <v>0</v>
      </c>
      <c r="H30" s="92">
        <v>0</v>
      </c>
      <c r="I30" s="92">
        <v>0</v>
      </c>
      <c r="J30" s="92">
        <v>74.4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</row>
    <row r="31" spans="1:15" ht="15.75">
      <c r="A31" s="85">
        <v>43453.958333333336</v>
      </c>
      <c r="B31" s="64">
        <v>40</v>
      </c>
      <c r="C31" s="64">
        <v>0</v>
      </c>
      <c r="D31" s="64">
        <v>0</v>
      </c>
      <c r="E31" s="64">
        <v>310.8</v>
      </c>
      <c r="F31" s="64">
        <v>0</v>
      </c>
      <c r="G31" s="64">
        <v>0</v>
      </c>
      <c r="H31" s="64">
        <v>0</v>
      </c>
      <c r="I31" s="64">
        <v>0</v>
      </c>
      <c r="J31" s="64">
        <v>75.6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</row>
    <row r="32" spans="1:15" ht="15.75">
      <c r="A32" s="85">
        <v>43454</v>
      </c>
      <c r="B32" s="64">
        <v>44</v>
      </c>
      <c r="C32" s="64">
        <v>0</v>
      </c>
      <c r="D32" s="64">
        <v>0</v>
      </c>
      <c r="E32" s="64">
        <v>280.8</v>
      </c>
      <c r="F32" s="64">
        <v>0</v>
      </c>
      <c r="G32" s="64">
        <v>0</v>
      </c>
      <c r="H32" s="64">
        <v>0</v>
      </c>
      <c r="I32" s="64">
        <v>0</v>
      </c>
      <c r="J32" s="64">
        <v>74.4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5.7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ht="15">
      <c r="A34" s="88"/>
    </row>
    <row r="35" spans="1:8" ht="18.75">
      <c r="A35" s="89"/>
      <c r="B35" s="90" t="s">
        <v>101</v>
      </c>
      <c r="C35" s="90"/>
      <c r="D35" s="90"/>
      <c r="E35" s="90"/>
      <c r="F35" s="90"/>
      <c r="G35" s="90" t="s">
        <v>102</v>
      </c>
      <c r="H35" s="90"/>
    </row>
  </sheetData>
  <sheetProtection/>
  <mergeCells count="1">
    <mergeCell ref="B7:O7"/>
  </mergeCells>
  <printOptions horizontalCentered="1"/>
  <pageMargins left="0.7086614173228347" right="0" top="0.15748031496062992" bottom="0.15748031496062992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D1">
      <selection activeCell="A1" sqref="A1:U39"/>
    </sheetView>
  </sheetViews>
  <sheetFormatPr defaultColWidth="9.140625" defaultRowHeight="15"/>
  <cols>
    <col min="1" max="1" width="7.00390625" style="83" customWidth="1"/>
    <col min="2" max="2" width="10.140625" style="83" customWidth="1"/>
    <col min="3" max="18" width="9.140625" style="83" customWidth="1"/>
    <col min="19" max="19" width="8.28125" style="83" customWidth="1"/>
    <col min="20" max="20" width="9.140625" style="83" customWidth="1"/>
    <col min="21" max="21" width="8.140625" style="83" customWidth="1"/>
    <col min="22" max="16384" width="9.140625" style="83" customWidth="1"/>
  </cols>
  <sheetData>
    <row r="1" spans="9:10" ht="15.75">
      <c r="I1" s="82" t="s">
        <v>21</v>
      </c>
      <c r="J1" s="28"/>
    </row>
    <row r="2" spans="8:10" ht="15.75">
      <c r="H2" s="49" t="s">
        <v>22</v>
      </c>
      <c r="I2" s="28"/>
      <c r="J2" s="28"/>
    </row>
    <row r="3" spans="9:10" ht="15.75">
      <c r="I3" s="28" t="s">
        <v>89</v>
      </c>
      <c r="J3" s="28"/>
    </row>
    <row r="4" spans="8:10" ht="15.75">
      <c r="H4" s="76"/>
      <c r="I4" s="82" t="s">
        <v>106</v>
      </c>
      <c r="J4" s="28"/>
    </row>
    <row r="5" spans="8:10" ht="16.5" thickBot="1">
      <c r="H5" s="76"/>
      <c r="I5" s="82"/>
      <c r="J5" s="28"/>
    </row>
    <row r="6" spans="1:21" ht="16.5" thickBot="1">
      <c r="A6" s="93" t="s">
        <v>6</v>
      </c>
      <c r="B6" s="94"/>
      <c r="C6" s="95" t="s">
        <v>7</v>
      </c>
      <c r="D6" s="95"/>
      <c r="E6" s="95"/>
      <c r="F6" s="96"/>
      <c r="G6" s="95"/>
      <c r="H6" s="95" t="s">
        <v>8</v>
      </c>
      <c r="I6" s="95"/>
      <c r="J6" s="95"/>
      <c r="K6" s="96"/>
      <c r="L6" s="94"/>
      <c r="M6" s="95" t="s">
        <v>9</v>
      </c>
      <c r="N6" s="95"/>
      <c r="O6" s="95"/>
      <c r="P6" s="96"/>
      <c r="Q6" s="94"/>
      <c r="R6" s="95" t="s">
        <v>10</v>
      </c>
      <c r="S6" s="95"/>
      <c r="T6" s="95"/>
      <c r="U6" s="96"/>
    </row>
    <row r="7" spans="1:21" ht="26.25" thickBot="1">
      <c r="A7" s="97"/>
      <c r="B7" s="122" t="s">
        <v>11</v>
      </c>
      <c r="C7" s="123"/>
      <c r="D7" s="124"/>
      <c r="E7" s="98" t="s">
        <v>12</v>
      </c>
      <c r="F7" s="99" t="s">
        <v>13</v>
      </c>
      <c r="G7" s="122" t="s">
        <v>11</v>
      </c>
      <c r="H7" s="123"/>
      <c r="I7" s="124"/>
      <c r="J7" s="98" t="s">
        <v>12</v>
      </c>
      <c r="K7" s="99" t="s">
        <v>13</v>
      </c>
      <c r="L7" s="122" t="s">
        <v>11</v>
      </c>
      <c r="M7" s="123"/>
      <c r="N7" s="124"/>
      <c r="O7" s="98" t="s">
        <v>12</v>
      </c>
      <c r="P7" s="99" t="s">
        <v>13</v>
      </c>
      <c r="Q7" s="122" t="s">
        <v>11</v>
      </c>
      <c r="R7" s="123"/>
      <c r="S7" s="124"/>
      <c r="T7" s="98" t="s">
        <v>12</v>
      </c>
      <c r="U7" s="99" t="s">
        <v>13</v>
      </c>
    </row>
    <row r="8" spans="1:21" ht="15.75">
      <c r="A8" s="97"/>
      <c r="B8" s="100" t="s">
        <v>14</v>
      </c>
      <c r="C8" s="101" t="s">
        <v>15</v>
      </c>
      <c r="D8" s="100" t="s">
        <v>16</v>
      </c>
      <c r="E8" s="102" t="s">
        <v>15</v>
      </c>
      <c r="F8" s="103"/>
      <c r="G8" s="100" t="s">
        <v>14</v>
      </c>
      <c r="H8" s="101" t="s">
        <v>15</v>
      </c>
      <c r="I8" s="100" t="s">
        <v>16</v>
      </c>
      <c r="J8" s="102" t="s">
        <v>15</v>
      </c>
      <c r="K8" s="103"/>
      <c r="L8" s="100" t="s">
        <v>14</v>
      </c>
      <c r="M8" s="101" t="s">
        <v>15</v>
      </c>
      <c r="N8" s="100" t="s">
        <v>16</v>
      </c>
      <c r="O8" s="102" t="s">
        <v>15</v>
      </c>
      <c r="P8" s="103"/>
      <c r="Q8" s="100" t="s">
        <v>14</v>
      </c>
      <c r="R8" s="101" t="s">
        <v>15</v>
      </c>
      <c r="S8" s="100" t="s">
        <v>16</v>
      </c>
      <c r="T8" s="102" t="s">
        <v>15</v>
      </c>
      <c r="U8" s="103"/>
    </row>
    <row r="9" spans="1:21" ht="16.5" thickBot="1">
      <c r="A9" s="104"/>
      <c r="B9" s="105" t="s">
        <v>103</v>
      </c>
      <c r="C9" s="106" t="s">
        <v>18</v>
      </c>
      <c r="D9" s="105" t="s">
        <v>19</v>
      </c>
      <c r="E9" s="107" t="s">
        <v>18</v>
      </c>
      <c r="F9" s="108"/>
      <c r="G9" s="105" t="s">
        <v>103</v>
      </c>
      <c r="H9" s="106" t="s">
        <v>18</v>
      </c>
      <c r="I9" s="105" t="s">
        <v>19</v>
      </c>
      <c r="J9" s="107" t="s">
        <v>18</v>
      </c>
      <c r="K9" s="108"/>
      <c r="L9" s="105" t="s">
        <v>17</v>
      </c>
      <c r="M9" s="106" t="s">
        <v>18</v>
      </c>
      <c r="N9" s="105" t="s">
        <v>19</v>
      </c>
      <c r="O9" s="107" t="s">
        <v>18</v>
      </c>
      <c r="P9" s="108"/>
      <c r="Q9" s="105" t="s">
        <v>17</v>
      </c>
      <c r="R9" s="106" t="s">
        <v>18</v>
      </c>
      <c r="S9" s="105" t="s">
        <v>19</v>
      </c>
      <c r="T9" s="107" t="s">
        <v>18</v>
      </c>
      <c r="U9" s="108"/>
    </row>
    <row r="10" spans="1:21" ht="15.75">
      <c r="A10" s="3">
        <v>0</v>
      </c>
      <c r="B10" s="45"/>
      <c r="C10" s="45">
        <v>0</v>
      </c>
      <c r="E10" s="45">
        <v>0</v>
      </c>
      <c r="F10" s="45"/>
      <c r="G10" s="109"/>
      <c r="J10" s="4"/>
      <c r="L10" s="45"/>
      <c r="M10" s="45"/>
      <c r="N10" s="45"/>
      <c r="O10" s="45"/>
      <c r="P10" s="45"/>
      <c r="Q10" s="5"/>
      <c r="S10" s="6"/>
      <c r="T10" s="7"/>
      <c r="U10" s="8"/>
    </row>
    <row r="11" spans="1:21" ht="15.75">
      <c r="A11" s="9">
        <v>1</v>
      </c>
      <c r="B11" s="65">
        <v>0</v>
      </c>
      <c r="C11" s="45">
        <v>114</v>
      </c>
      <c r="D11" s="45">
        <v>0</v>
      </c>
      <c r="E11" s="45">
        <v>10.4</v>
      </c>
      <c r="F11" s="45">
        <v>4</v>
      </c>
      <c r="G11" s="46">
        <v>55</v>
      </c>
      <c r="H11" s="45">
        <v>114</v>
      </c>
      <c r="I11" s="64">
        <f>SUM(4.7+5.85)</f>
        <v>10.55</v>
      </c>
      <c r="J11" s="46">
        <v>0</v>
      </c>
      <c r="K11" s="46"/>
      <c r="L11" s="66" t="s">
        <v>68</v>
      </c>
      <c r="M11" s="46">
        <v>110.9</v>
      </c>
      <c r="N11" s="46">
        <v>4492</v>
      </c>
      <c r="O11" s="45">
        <v>10.22</v>
      </c>
      <c r="P11" s="45">
        <v>10</v>
      </c>
      <c r="Q11" s="67">
        <v>10</v>
      </c>
      <c r="R11" s="46">
        <v>110.9</v>
      </c>
      <c r="S11" s="46">
        <v>2060</v>
      </c>
      <c r="T11" s="45">
        <v>10.26</v>
      </c>
      <c r="U11" s="46">
        <v>3</v>
      </c>
    </row>
    <row r="12" spans="1:21" ht="15.75">
      <c r="A12" s="9">
        <v>2</v>
      </c>
      <c r="B12" s="65">
        <v>0</v>
      </c>
      <c r="C12" s="45">
        <v>114.1</v>
      </c>
      <c r="D12" s="45">
        <v>0</v>
      </c>
      <c r="E12" s="45">
        <v>10.4</v>
      </c>
      <c r="F12" s="45">
        <v>4</v>
      </c>
      <c r="G12" s="46">
        <v>55</v>
      </c>
      <c r="H12" s="45">
        <v>114.1</v>
      </c>
      <c r="I12" s="64">
        <f>SUM(4.7+5.85)</f>
        <v>10.55</v>
      </c>
      <c r="J12" s="46">
        <v>0</v>
      </c>
      <c r="K12" s="46"/>
      <c r="L12" s="66" t="s">
        <v>69</v>
      </c>
      <c r="M12" s="46">
        <v>111</v>
      </c>
      <c r="N12" s="46">
        <v>4204</v>
      </c>
      <c r="O12" s="45">
        <v>10.23</v>
      </c>
      <c r="P12" s="45">
        <v>10</v>
      </c>
      <c r="Q12" s="67" t="s">
        <v>70</v>
      </c>
      <c r="R12" s="46">
        <v>111</v>
      </c>
      <c r="S12" s="46">
        <v>1940</v>
      </c>
      <c r="T12" s="45">
        <v>10.24</v>
      </c>
      <c r="U12" s="46">
        <v>3</v>
      </c>
    </row>
    <row r="13" spans="1:21" ht="15.75">
      <c r="A13" s="9">
        <v>3</v>
      </c>
      <c r="B13" s="65">
        <v>0</v>
      </c>
      <c r="C13" s="45">
        <v>114</v>
      </c>
      <c r="D13" s="45">
        <v>0</v>
      </c>
      <c r="E13" s="45">
        <v>10.4</v>
      </c>
      <c r="F13" s="45">
        <v>4</v>
      </c>
      <c r="G13" s="46">
        <v>57</v>
      </c>
      <c r="H13" s="45">
        <v>114</v>
      </c>
      <c r="I13" s="64">
        <f>SUM(4.7+5.9)</f>
        <v>10.600000000000001</v>
      </c>
      <c r="J13" s="46">
        <v>0</v>
      </c>
      <c r="K13" s="46"/>
      <c r="L13" s="66" t="s">
        <v>71</v>
      </c>
      <c r="M13" s="46">
        <v>111</v>
      </c>
      <c r="N13" s="46">
        <v>4148</v>
      </c>
      <c r="O13" s="45">
        <v>10.2</v>
      </c>
      <c r="P13" s="45">
        <v>10</v>
      </c>
      <c r="Q13" s="67" t="s">
        <v>72</v>
      </c>
      <c r="R13" s="46">
        <v>111</v>
      </c>
      <c r="S13" s="46">
        <v>2076</v>
      </c>
      <c r="T13" s="45">
        <v>10.2</v>
      </c>
      <c r="U13" s="46">
        <v>3</v>
      </c>
    </row>
    <row r="14" spans="1:21" ht="15.75">
      <c r="A14" s="9">
        <v>4</v>
      </c>
      <c r="B14" s="65">
        <v>0</v>
      </c>
      <c r="C14" s="45">
        <v>114.9</v>
      </c>
      <c r="D14" s="45">
        <v>0</v>
      </c>
      <c r="E14" s="45">
        <v>10.4</v>
      </c>
      <c r="F14" s="45">
        <v>4</v>
      </c>
      <c r="G14" s="46">
        <v>59</v>
      </c>
      <c r="H14" s="45">
        <v>114.9</v>
      </c>
      <c r="I14" s="64">
        <f>SUM(4.71+6)</f>
        <v>10.71</v>
      </c>
      <c r="J14" s="46">
        <v>0</v>
      </c>
      <c r="K14" s="46"/>
      <c r="L14" s="66" t="s">
        <v>73</v>
      </c>
      <c r="M14" s="46">
        <v>111.2</v>
      </c>
      <c r="N14" s="46">
        <v>3884</v>
      </c>
      <c r="O14" s="45">
        <v>10.18</v>
      </c>
      <c r="P14" s="45">
        <v>10</v>
      </c>
      <c r="Q14" s="67" t="s">
        <v>65</v>
      </c>
      <c r="R14" s="46">
        <v>111.2</v>
      </c>
      <c r="S14" s="46">
        <v>1880</v>
      </c>
      <c r="T14" s="45">
        <v>10.18</v>
      </c>
      <c r="U14" s="46">
        <v>3</v>
      </c>
    </row>
    <row r="15" spans="1:21" ht="15.75">
      <c r="A15" s="9">
        <v>5</v>
      </c>
      <c r="B15" s="65">
        <v>0</v>
      </c>
      <c r="C15" s="45">
        <v>113.9</v>
      </c>
      <c r="D15" s="45">
        <v>0</v>
      </c>
      <c r="E15" s="45">
        <v>10.4</v>
      </c>
      <c r="F15" s="45">
        <v>4</v>
      </c>
      <c r="G15" s="46">
        <v>59</v>
      </c>
      <c r="H15" s="45">
        <v>113.9</v>
      </c>
      <c r="I15" s="64">
        <f>SUM(4.83+6.2)</f>
        <v>11.030000000000001</v>
      </c>
      <c r="J15" s="46">
        <v>0</v>
      </c>
      <c r="K15" s="46"/>
      <c r="L15" s="66" t="s">
        <v>74</v>
      </c>
      <c r="M15" s="46">
        <v>111.4</v>
      </c>
      <c r="N15" s="46">
        <v>3656</v>
      </c>
      <c r="O15" s="45">
        <v>10.15</v>
      </c>
      <c r="P15" s="45">
        <v>10</v>
      </c>
      <c r="Q15" s="67" t="s">
        <v>70</v>
      </c>
      <c r="R15" s="46">
        <v>111.4</v>
      </c>
      <c r="S15" s="46">
        <v>1916</v>
      </c>
      <c r="T15" s="45">
        <v>10.16</v>
      </c>
      <c r="U15" s="46">
        <v>3</v>
      </c>
    </row>
    <row r="16" spans="1:21" ht="15.75">
      <c r="A16" s="9">
        <v>6</v>
      </c>
      <c r="B16" s="65">
        <v>0</v>
      </c>
      <c r="C16" s="45">
        <v>113.8</v>
      </c>
      <c r="D16" s="45">
        <v>0</v>
      </c>
      <c r="E16" s="45">
        <v>10.4</v>
      </c>
      <c r="F16" s="45">
        <v>4</v>
      </c>
      <c r="G16" s="46">
        <v>60</v>
      </c>
      <c r="H16" s="45">
        <v>113.8</v>
      </c>
      <c r="I16" s="64">
        <f>SUM(4.86+6.3)</f>
        <v>11.16</v>
      </c>
      <c r="J16" s="46">
        <v>0</v>
      </c>
      <c r="K16" s="46"/>
      <c r="L16" s="66" t="s">
        <v>73</v>
      </c>
      <c r="M16" s="46">
        <v>111.1</v>
      </c>
      <c r="N16" s="46">
        <v>3908</v>
      </c>
      <c r="O16" s="45">
        <v>10.14</v>
      </c>
      <c r="P16" s="45">
        <v>10</v>
      </c>
      <c r="Q16" s="67" t="s">
        <v>65</v>
      </c>
      <c r="R16" s="46">
        <v>111.1</v>
      </c>
      <c r="S16" s="46">
        <v>1684</v>
      </c>
      <c r="T16" s="45">
        <v>10.1</v>
      </c>
      <c r="U16" s="46">
        <v>3</v>
      </c>
    </row>
    <row r="17" spans="1:21" ht="15.75">
      <c r="A17" s="9">
        <v>7</v>
      </c>
      <c r="B17" s="65">
        <v>0</v>
      </c>
      <c r="C17" s="45">
        <v>113.9</v>
      </c>
      <c r="D17" s="45">
        <v>0</v>
      </c>
      <c r="E17" s="45">
        <v>10.4</v>
      </c>
      <c r="F17" s="45">
        <v>4</v>
      </c>
      <c r="G17" s="46">
        <v>60</v>
      </c>
      <c r="H17" s="45">
        <v>113.9</v>
      </c>
      <c r="I17" s="64">
        <f>SUM(5.62+7.68)</f>
        <v>13.3</v>
      </c>
      <c r="J17" s="46">
        <v>0</v>
      </c>
      <c r="K17" s="46"/>
      <c r="L17" s="66" t="s">
        <v>69</v>
      </c>
      <c r="M17" s="46">
        <v>110.9</v>
      </c>
      <c r="N17" s="46">
        <v>4280</v>
      </c>
      <c r="O17" s="45">
        <v>10.12</v>
      </c>
      <c r="P17" s="45">
        <v>10</v>
      </c>
      <c r="Q17" s="67" t="s">
        <v>70</v>
      </c>
      <c r="R17" s="46">
        <v>110.9</v>
      </c>
      <c r="S17" s="46">
        <v>1948</v>
      </c>
      <c r="T17" s="45">
        <v>10.05</v>
      </c>
      <c r="U17" s="46">
        <v>3</v>
      </c>
    </row>
    <row r="18" spans="1:21" ht="15.75">
      <c r="A18" s="9">
        <v>8</v>
      </c>
      <c r="B18" s="65">
        <v>0</v>
      </c>
      <c r="C18" s="45">
        <v>112.8</v>
      </c>
      <c r="D18" s="45">
        <v>0</v>
      </c>
      <c r="E18" s="45">
        <v>10.4</v>
      </c>
      <c r="F18" s="45">
        <v>5</v>
      </c>
      <c r="G18" s="46">
        <v>68</v>
      </c>
      <c r="H18" s="45">
        <v>112.8</v>
      </c>
      <c r="I18" s="64">
        <f>SUM(6.13+8.77)</f>
        <v>14.899999999999999</v>
      </c>
      <c r="J18" s="46">
        <v>0</v>
      </c>
      <c r="K18" s="46"/>
      <c r="L18" s="66" t="s">
        <v>68</v>
      </c>
      <c r="M18" s="46">
        <v>110.8</v>
      </c>
      <c r="N18" s="46">
        <v>4720</v>
      </c>
      <c r="O18" s="45">
        <v>10.24</v>
      </c>
      <c r="P18" s="45">
        <v>11</v>
      </c>
      <c r="Q18" s="67" t="s">
        <v>75</v>
      </c>
      <c r="R18" s="46">
        <v>110.8</v>
      </c>
      <c r="S18" s="46">
        <v>2356</v>
      </c>
      <c r="T18" s="45">
        <v>10.24</v>
      </c>
      <c r="U18" s="45">
        <v>4</v>
      </c>
    </row>
    <row r="19" spans="1:21" ht="15.75">
      <c r="A19" s="9">
        <v>9</v>
      </c>
      <c r="B19" s="65">
        <v>0</v>
      </c>
      <c r="C19" s="45">
        <v>111.9</v>
      </c>
      <c r="D19" s="45">
        <v>0</v>
      </c>
      <c r="E19" s="45">
        <v>10.4</v>
      </c>
      <c r="F19" s="45">
        <v>5</v>
      </c>
      <c r="G19" s="46">
        <v>80</v>
      </c>
      <c r="H19" s="45">
        <v>111.9</v>
      </c>
      <c r="I19" s="64">
        <f>SUM(6.19+8.75)</f>
        <v>14.940000000000001</v>
      </c>
      <c r="J19" s="46">
        <v>0</v>
      </c>
      <c r="K19" s="46"/>
      <c r="L19" s="66" t="s">
        <v>76</v>
      </c>
      <c r="M19" s="46">
        <v>110.6</v>
      </c>
      <c r="N19" s="46">
        <v>5452</v>
      </c>
      <c r="O19" s="45">
        <v>10.2</v>
      </c>
      <c r="P19" s="45">
        <v>11</v>
      </c>
      <c r="Q19" s="67" t="s">
        <v>77</v>
      </c>
      <c r="R19" s="46">
        <v>110.6</v>
      </c>
      <c r="S19" s="46">
        <v>2972</v>
      </c>
      <c r="T19" s="45">
        <v>10.3</v>
      </c>
      <c r="U19" s="45">
        <v>4</v>
      </c>
    </row>
    <row r="20" spans="1:21" ht="15.75">
      <c r="A20" s="9">
        <v>10</v>
      </c>
      <c r="B20" s="65">
        <v>0</v>
      </c>
      <c r="C20" s="45">
        <v>111.8</v>
      </c>
      <c r="D20" s="45">
        <v>0</v>
      </c>
      <c r="E20" s="45">
        <v>10.4</v>
      </c>
      <c r="F20" s="45">
        <v>5</v>
      </c>
      <c r="G20" s="46">
        <v>80</v>
      </c>
      <c r="H20" s="45">
        <v>111.8</v>
      </c>
      <c r="I20" s="64">
        <f>SUM(6.33+8.42)</f>
        <v>14.75</v>
      </c>
      <c r="J20" s="46">
        <v>0</v>
      </c>
      <c r="K20" s="46"/>
      <c r="L20" s="66" t="s">
        <v>78</v>
      </c>
      <c r="M20" s="46">
        <v>110.6</v>
      </c>
      <c r="N20" s="46">
        <v>5908</v>
      </c>
      <c r="O20" s="45">
        <v>10.17</v>
      </c>
      <c r="P20" s="45">
        <v>11</v>
      </c>
      <c r="Q20" s="67" t="s">
        <v>79</v>
      </c>
      <c r="R20" s="46">
        <v>110.6</v>
      </c>
      <c r="S20" s="46">
        <v>3424</v>
      </c>
      <c r="T20" s="45">
        <v>10.34</v>
      </c>
      <c r="U20" s="45">
        <v>4</v>
      </c>
    </row>
    <row r="21" spans="1:21" ht="15.75">
      <c r="A21" s="9">
        <v>11</v>
      </c>
      <c r="B21" s="65">
        <v>0</v>
      </c>
      <c r="C21" s="45">
        <v>111.8</v>
      </c>
      <c r="D21" s="45">
        <v>0</v>
      </c>
      <c r="E21" s="45">
        <v>10.4</v>
      </c>
      <c r="F21" s="45">
        <v>5</v>
      </c>
      <c r="G21" s="46">
        <v>78</v>
      </c>
      <c r="H21" s="45">
        <v>111.8</v>
      </c>
      <c r="I21" s="64">
        <f>SUM(6.36+8.46)</f>
        <v>14.82</v>
      </c>
      <c r="J21" s="46">
        <v>0</v>
      </c>
      <c r="K21" s="46"/>
      <c r="L21" s="66" t="s">
        <v>80</v>
      </c>
      <c r="M21" s="46">
        <v>110.6</v>
      </c>
      <c r="N21" s="46">
        <v>5968</v>
      </c>
      <c r="O21" s="45">
        <v>10.17</v>
      </c>
      <c r="P21" s="45">
        <v>11</v>
      </c>
      <c r="Q21" s="67" t="s">
        <v>81</v>
      </c>
      <c r="R21" s="46">
        <v>110.6</v>
      </c>
      <c r="S21" s="46">
        <v>3264</v>
      </c>
      <c r="T21" s="45">
        <v>10.34</v>
      </c>
      <c r="U21" s="45">
        <v>4</v>
      </c>
    </row>
    <row r="22" spans="1:21" ht="15.75">
      <c r="A22" s="9">
        <v>12</v>
      </c>
      <c r="B22" s="65">
        <v>0</v>
      </c>
      <c r="C22" s="45">
        <v>111.8</v>
      </c>
      <c r="D22" s="45">
        <v>0</v>
      </c>
      <c r="E22" s="45">
        <v>10.4</v>
      </c>
      <c r="F22" s="45">
        <v>5</v>
      </c>
      <c r="G22" s="46">
        <v>77</v>
      </c>
      <c r="H22" s="45">
        <v>111.8</v>
      </c>
      <c r="I22" s="64">
        <f>SUM(6.04+8.03)</f>
        <v>14.07</v>
      </c>
      <c r="J22" s="46">
        <v>0</v>
      </c>
      <c r="K22" s="46"/>
      <c r="L22" s="66" t="s">
        <v>82</v>
      </c>
      <c r="M22" s="46">
        <v>110.6</v>
      </c>
      <c r="N22" s="46">
        <v>5756</v>
      </c>
      <c r="O22" s="45">
        <v>10.17</v>
      </c>
      <c r="P22" s="45">
        <v>11</v>
      </c>
      <c r="Q22" s="67" t="s">
        <v>83</v>
      </c>
      <c r="R22" s="46">
        <v>110.6</v>
      </c>
      <c r="S22" s="46">
        <v>3084</v>
      </c>
      <c r="T22" s="45">
        <v>10.36</v>
      </c>
      <c r="U22" s="45">
        <v>4</v>
      </c>
    </row>
    <row r="23" spans="1:21" ht="15.75">
      <c r="A23" s="9">
        <v>13</v>
      </c>
      <c r="B23" s="65">
        <v>0</v>
      </c>
      <c r="C23" s="45">
        <v>112.4</v>
      </c>
      <c r="D23" s="45">
        <v>0</v>
      </c>
      <c r="E23" s="45">
        <v>10.4</v>
      </c>
      <c r="F23" s="45">
        <v>5</v>
      </c>
      <c r="G23" s="46">
        <v>80</v>
      </c>
      <c r="H23" s="45">
        <v>112.4</v>
      </c>
      <c r="I23" s="64">
        <f>SUM(6.2+8.55)</f>
        <v>14.75</v>
      </c>
      <c r="J23" s="46">
        <v>0</v>
      </c>
      <c r="K23" s="46"/>
      <c r="L23" s="66" t="s">
        <v>82</v>
      </c>
      <c r="M23" s="46">
        <v>110.6</v>
      </c>
      <c r="N23" s="46">
        <v>5620</v>
      </c>
      <c r="O23" s="45">
        <v>10.18</v>
      </c>
      <c r="P23" s="45">
        <v>11</v>
      </c>
      <c r="Q23" s="67" t="s">
        <v>77</v>
      </c>
      <c r="R23" s="46">
        <v>110.6</v>
      </c>
      <c r="S23" s="46">
        <v>2844</v>
      </c>
      <c r="T23" s="45">
        <v>10.36</v>
      </c>
      <c r="U23" s="45">
        <v>4</v>
      </c>
    </row>
    <row r="24" spans="1:21" ht="15.75">
      <c r="A24" s="9">
        <v>14</v>
      </c>
      <c r="B24" s="65">
        <v>0</v>
      </c>
      <c r="C24" s="45">
        <v>111.8</v>
      </c>
      <c r="D24" s="45">
        <v>0</v>
      </c>
      <c r="E24" s="45">
        <v>10.4</v>
      </c>
      <c r="F24" s="45">
        <v>5</v>
      </c>
      <c r="G24" s="46">
        <v>80</v>
      </c>
      <c r="H24" s="45">
        <v>111.8</v>
      </c>
      <c r="I24" s="64">
        <f>SUM(6.17+8.17)</f>
        <v>14.34</v>
      </c>
      <c r="J24" s="46">
        <v>0</v>
      </c>
      <c r="K24" s="46"/>
      <c r="L24" s="66">
        <v>26</v>
      </c>
      <c r="M24" s="46">
        <v>110.6</v>
      </c>
      <c r="N24" s="46">
        <v>5624</v>
      </c>
      <c r="O24" s="45">
        <v>10.19</v>
      </c>
      <c r="P24" s="45">
        <v>11</v>
      </c>
      <c r="Q24" s="67" t="s">
        <v>81</v>
      </c>
      <c r="R24" s="46">
        <v>110.6</v>
      </c>
      <c r="S24" s="46">
        <v>3128</v>
      </c>
      <c r="T24" s="45">
        <v>10.37</v>
      </c>
      <c r="U24" s="45">
        <v>4</v>
      </c>
    </row>
    <row r="25" spans="1:21" ht="15.75">
      <c r="A25" s="9">
        <v>15</v>
      </c>
      <c r="B25" s="65">
        <v>0</v>
      </c>
      <c r="C25" s="45">
        <v>112.1</v>
      </c>
      <c r="D25" s="45">
        <v>0</v>
      </c>
      <c r="E25" s="45">
        <v>10.4</v>
      </c>
      <c r="F25" s="45">
        <v>5</v>
      </c>
      <c r="G25" s="46">
        <v>80</v>
      </c>
      <c r="H25" s="45">
        <v>112.1</v>
      </c>
      <c r="I25" s="64">
        <f>SUM(6.3+7.52)</f>
        <v>13.82</v>
      </c>
      <c r="J25" s="46">
        <v>0</v>
      </c>
      <c r="K25" s="46"/>
      <c r="L25" s="66">
        <v>26</v>
      </c>
      <c r="M25" s="46">
        <v>110.6</v>
      </c>
      <c r="N25" s="46">
        <v>5632</v>
      </c>
      <c r="O25" s="68" t="s">
        <v>84</v>
      </c>
      <c r="P25" s="45">
        <v>11</v>
      </c>
      <c r="Q25" s="67" t="s">
        <v>81</v>
      </c>
      <c r="R25" s="46">
        <v>110.6</v>
      </c>
      <c r="S25" s="46">
        <v>3120</v>
      </c>
      <c r="T25" s="45">
        <v>10.37</v>
      </c>
      <c r="U25" s="46">
        <v>4</v>
      </c>
    </row>
    <row r="26" spans="1:21" ht="15.75">
      <c r="A26" s="9">
        <v>16</v>
      </c>
      <c r="B26" s="65">
        <v>0</v>
      </c>
      <c r="C26" s="45">
        <v>111.8</v>
      </c>
      <c r="D26" s="45">
        <v>0</v>
      </c>
      <c r="E26" s="45">
        <v>10.4</v>
      </c>
      <c r="F26" s="45">
        <v>5</v>
      </c>
      <c r="G26" s="46">
        <v>72</v>
      </c>
      <c r="H26" s="45">
        <v>111.8</v>
      </c>
      <c r="I26" s="64">
        <f>SUM(6.31+7.19)</f>
        <v>13.5</v>
      </c>
      <c r="J26" s="46">
        <v>0</v>
      </c>
      <c r="K26" s="46"/>
      <c r="L26" s="66" t="s">
        <v>76</v>
      </c>
      <c r="M26" s="46">
        <v>110.6</v>
      </c>
      <c r="N26" s="46">
        <v>5468</v>
      </c>
      <c r="O26" s="45">
        <v>10.28</v>
      </c>
      <c r="P26" s="45">
        <v>11</v>
      </c>
      <c r="Q26" s="67" t="s">
        <v>77</v>
      </c>
      <c r="R26" s="46">
        <v>110.6</v>
      </c>
      <c r="S26" s="46">
        <v>2800</v>
      </c>
      <c r="T26" s="45">
        <v>10.37</v>
      </c>
      <c r="U26" s="46">
        <v>4</v>
      </c>
    </row>
    <row r="27" spans="1:21" ht="15.75">
      <c r="A27" s="9">
        <v>17</v>
      </c>
      <c r="B27" s="65">
        <v>0</v>
      </c>
      <c r="C27" s="45">
        <v>111.7</v>
      </c>
      <c r="D27" s="45">
        <v>0</v>
      </c>
      <c r="E27" s="45">
        <v>10.4</v>
      </c>
      <c r="F27" s="45">
        <v>4</v>
      </c>
      <c r="G27" s="46">
        <v>70</v>
      </c>
      <c r="H27" s="45">
        <v>111.7</v>
      </c>
      <c r="I27" s="64">
        <f>SUM(6.19+6.53)</f>
        <v>12.72</v>
      </c>
      <c r="J27" s="46">
        <v>0</v>
      </c>
      <c r="K27" s="46"/>
      <c r="L27" s="66" t="s">
        <v>76</v>
      </c>
      <c r="M27" s="46">
        <v>110.6</v>
      </c>
      <c r="N27" s="46">
        <v>5412</v>
      </c>
      <c r="O27" s="45">
        <v>10.16</v>
      </c>
      <c r="P27" s="45">
        <v>11</v>
      </c>
      <c r="Q27" s="67" t="s">
        <v>77</v>
      </c>
      <c r="R27" s="46">
        <v>110.6</v>
      </c>
      <c r="S27" s="46">
        <v>2820</v>
      </c>
      <c r="T27" s="45">
        <v>10.24</v>
      </c>
      <c r="U27" s="46">
        <v>4</v>
      </c>
    </row>
    <row r="28" spans="1:21" ht="15.75">
      <c r="A28" s="9">
        <v>18</v>
      </c>
      <c r="B28" s="65">
        <v>0</v>
      </c>
      <c r="C28" s="45">
        <v>112</v>
      </c>
      <c r="D28" s="45">
        <v>0</v>
      </c>
      <c r="E28" s="45">
        <v>10.4</v>
      </c>
      <c r="F28" s="45">
        <v>4</v>
      </c>
      <c r="G28" s="46">
        <v>68</v>
      </c>
      <c r="H28" s="45">
        <v>112</v>
      </c>
      <c r="I28" s="64">
        <f>SUM(5.85+6.84)</f>
        <v>12.69</v>
      </c>
      <c r="J28" s="46">
        <v>0</v>
      </c>
      <c r="K28" s="46"/>
      <c r="L28" s="66" t="s">
        <v>85</v>
      </c>
      <c r="M28" s="46">
        <v>110.6</v>
      </c>
      <c r="N28" s="46">
        <v>5256</v>
      </c>
      <c r="O28" s="45">
        <v>10.16</v>
      </c>
      <c r="P28" s="45">
        <v>10</v>
      </c>
      <c r="Q28" s="67" t="s">
        <v>75</v>
      </c>
      <c r="R28" s="46">
        <v>110.6</v>
      </c>
      <c r="S28" s="46">
        <v>2276</v>
      </c>
      <c r="T28" s="45">
        <v>10.24</v>
      </c>
      <c r="U28" s="46">
        <v>3</v>
      </c>
    </row>
    <row r="29" spans="1:21" ht="15.75">
      <c r="A29" s="10">
        <v>19</v>
      </c>
      <c r="B29" s="65">
        <v>0</v>
      </c>
      <c r="C29" s="45">
        <v>112.3</v>
      </c>
      <c r="D29" s="45">
        <v>0</v>
      </c>
      <c r="E29" s="45">
        <v>10.4</v>
      </c>
      <c r="F29" s="45">
        <v>4</v>
      </c>
      <c r="G29" s="46">
        <v>65</v>
      </c>
      <c r="H29" s="45">
        <v>112.3</v>
      </c>
      <c r="I29" s="64">
        <f>SUM(5.7+6.55)</f>
        <v>12.25</v>
      </c>
      <c r="J29" s="46">
        <v>0</v>
      </c>
      <c r="K29" s="46"/>
      <c r="L29" s="66" t="s">
        <v>85</v>
      </c>
      <c r="M29" s="46">
        <v>110.7</v>
      </c>
      <c r="N29" s="46">
        <v>5144</v>
      </c>
      <c r="O29" s="45">
        <v>10.16</v>
      </c>
      <c r="P29" s="45">
        <v>10</v>
      </c>
      <c r="Q29" s="67" t="s">
        <v>75</v>
      </c>
      <c r="R29" s="46">
        <v>110.7</v>
      </c>
      <c r="S29" s="46">
        <v>2388</v>
      </c>
      <c r="T29" s="45">
        <v>10.25</v>
      </c>
      <c r="U29" s="46">
        <v>3</v>
      </c>
    </row>
    <row r="30" spans="1:21" ht="15.75">
      <c r="A30" s="10">
        <v>20</v>
      </c>
      <c r="B30" s="65">
        <v>0</v>
      </c>
      <c r="C30" s="45">
        <v>112.8</v>
      </c>
      <c r="D30" s="45">
        <v>0</v>
      </c>
      <c r="E30" s="45">
        <v>10.4</v>
      </c>
      <c r="F30" s="45">
        <v>4</v>
      </c>
      <c r="G30" s="46">
        <v>63</v>
      </c>
      <c r="H30" s="45">
        <v>112.8</v>
      </c>
      <c r="I30" s="64">
        <f>SUM(5.74+6.82)</f>
        <v>12.56</v>
      </c>
      <c r="J30" s="46">
        <v>0</v>
      </c>
      <c r="K30" s="46"/>
      <c r="L30" s="66" t="s">
        <v>86</v>
      </c>
      <c r="M30" s="46">
        <v>110.7</v>
      </c>
      <c r="N30" s="46">
        <v>5124</v>
      </c>
      <c r="O30" s="45">
        <v>10.18</v>
      </c>
      <c r="P30" s="45">
        <v>10</v>
      </c>
      <c r="Q30" s="67" t="s">
        <v>87</v>
      </c>
      <c r="R30" s="46">
        <v>110.7</v>
      </c>
      <c r="S30" s="46">
        <v>2448</v>
      </c>
      <c r="T30" s="45">
        <v>10.25</v>
      </c>
      <c r="U30" s="46">
        <v>3</v>
      </c>
    </row>
    <row r="31" spans="1:21" ht="15.75">
      <c r="A31" s="10">
        <v>21</v>
      </c>
      <c r="B31" s="65">
        <v>0</v>
      </c>
      <c r="C31" s="45">
        <v>113.1</v>
      </c>
      <c r="D31" s="45">
        <v>0</v>
      </c>
      <c r="E31" s="45">
        <v>10.4</v>
      </c>
      <c r="F31" s="45">
        <v>4</v>
      </c>
      <c r="G31" s="46">
        <v>65</v>
      </c>
      <c r="H31" s="45">
        <v>113.1</v>
      </c>
      <c r="I31" s="64">
        <f>SUM(5.51+6.31)</f>
        <v>11.82</v>
      </c>
      <c r="J31" s="46">
        <v>0</v>
      </c>
      <c r="K31" s="46"/>
      <c r="L31" s="66" t="s">
        <v>86</v>
      </c>
      <c r="M31" s="46">
        <v>110.8</v>
      </c>
      <c r="N31" s="46">
        <v>4988</v>
      </c>
      <c r="O31" s="45">
        <v>10.19</v>
      </c>
      <c r="P31" s="45">
        <v>10</v>
      </c>
      <c r="Q31" s="67" t="s">
        <v>75</v>
      </c>
      <c r="R31" s="46">
        <v>110.8</v>
      </c>
      <c r="S31" s="46">
        <v>2252</v>
      </c>
      <c r="T31" s="45">
        <v>10.26</v>
      </c>
      <c r="U31" s="46">
        <v>3</v>
      </c>
    </row>
    <row r="32" spans="1:21" ht="15.75">
      <c r="A32" s="10">
        <v>22</v>
      </c>
      <c r="B32" s="65">
        <v>0</v>
      </c>
      <c r="C32" s="45">
        <v>113.5</v>
      </c>
      <c r="D32" s="45">
        <v>0</v>
      </c>
      <c r="E32" s="45">
        <v>10.4</v>
      </c>
      <c r="F32" s="45">
        <v>4</v>
      </c>
      <c r="G32" s="46">
        <v>60</v>
      </c>
      <c r="H32" s="45">
        <v>113.5</v>
      </c>
      <c r="I32" s="64">
        <f>SUM(5.15+5.94)</f>
        <v>11.09</v>
      </c>
      <c r="J32" s="46">
        <v>0</v>
      </c>
      <c r="K32" s="46"/>
      <c r="L32" s="66" t="s">
        <v>85</v>
      </c>
      <c r="M32" s="46">
        <v>110.6</v>
      </c>
      <c r="N32" s="46">
        <v>5356</v>
      </c>
      <c r="O32" s="45">
        <v>10.2</v>
      </c>
      <c r="P32" s="45">
        <v>10</v>
      </c>
      <c r="Q32" s="67" t="s">
        <v>75</v>
      </c>
      <c r="R32" s="46">
        <v>110.6</v>
      </c>
      <c r="S32" s="46">
        <v>2332</v>
      </c>
      <c r="T32" s="45">
        <v>10.24</v>
      </c>
      <c r="U32" s="46">
        <v>3</v>
      </c>
    </row>
    <row r="33" spans="1:21" ht="15.75">
      <c r="A33" s="10">
        <v>23</v>
      </c>
      <c r="B33" s="65">
        <v>0</v>
      </c>
      <c r="C33" s="45">
        <v>113.2</v>
      </c>
      <c r="D33" s="45">
        <v>0</v>
      </c>
      <c r="E33" s="45">
        <v>10.4</v>
      </c>
      <c r="F33" s="45">
        <v>4</v>
      </c>
      <c r="G33" s="46">
        <v>60</v>
      </c>
      <c r="H33" s="45">
        <v>113.2</v>
      </c>
      <c r="I33" s="64">
        <f>SUM(4.95+5.81)</f>
        <v>10.76</v>
      </c>
      <c r="J33" s="46">
        <v>0</v>
      </c>
      <c r="K33" s="46"/>
      <c r="L33" s="66" t="s">
        <v>85</v>
      </c>
      <c r="M33" s="46">
        <v>110.6</v>
      </c>
      <c r="N33" s="46">
        <v>5380</v>
      </c>
      <c r="O33" s="45">
        <v>10.21</v>
      </c>
      <c r="P33" s="45">
        <v>10</v>
      </c>
      <c r="Q33" s="67" t="s">
        <v>75</v>
      </c>
      <c r="R33" s="46">
        <v>110.6</v>
      </c>
      <c r="S33" s="46">
        <v>2356</v>
      </c>
      <c r="T33" s="45">
        <v>10.24</v>
      </c>
      <c r="U33" s="46">
        <v>3</v>
      </c>
    </row>
    <row r="34" spans="1:21" ht="15.75">
      <c r="A34" s="11">
        <v>24</v>
      </c>
      <c r="B34" s="65">
        <v>0</v>
      </c>
      <c r="C34" s="45">
        <v>113.7</v>
      </c>
      <c r="D34" s="45">
        <v>0</v>
      </c>
      <c r="E34" s="45">
        <v>10.4</v>
      </c>
      <c r="F34" s="45">
        <v>4</v>
      </c>
      <c r="G34" s="46">
        <v>55</v>
      </c>
      <c r="H34" s="45">
        <v>113.7</v>
      </c>
      <c r="I34" s="64">
        <f>SUM(4.7+5.85)</f>
        <v>10.55</v>
      </c>
      <c r="J34" s="46">
        <v>0</v>
      </c>
      <c r="K34" s="46"/>
      <c r="L34" s="66" t="s">
        <v>88</v>
      </c>
      <c r="M34" s="46">
        <v>110.9</v>
      </c>
      <c r="N34" s="46">
        <v>4800</v>
      </c>
      <c r="O34" s="45">
        <v>10.23</v>
      </c>
      <c r="P34" s="45">
        <v>10</v>
      </c>
      <c r="Q34" s="69" t="s">
        <v>72</v>
      </c>
      <c r="R34" s="46">
        <v>110.9</v>
      </c>
      <c r="S34" s="46">
        <v>2192</v>
      </c>
      <c r="T34" s="45">
        <v>10.26</v>
      </c>
      <c r="U34" s="46">
        <v>3</v>
      </c>
    </row>
    <row r="35" spans="1:21" ht="15.75">
      <c r="A35" s="12" t="s">
        <v>20</v>
      </c>
      <c r="B35" s="13"/>
      <c r="C35" s="14"/>
      <c r="D35" s="15">
        <f>SUM(D11:D34)</f>
        <v>0</v>
      </c>
      <c r="E35" s="16"/>
      <c r="F35" s="13"/>
      <c r="G35" s="13"/>
      <c r="H35" s="13"/>
      <c r="I35" s="13"/>
      <c r="J35" s="13"/>
      <c r="K35" s="13"/>
      <c r="L35" s="70"/>
      <c r="M35" s="17"/>
      <c r="N35" s="12">
        <f>SUM(N11:N34)</f>
        <v>120180</v>
      </c>
      <c r="O35" s="12"/>
      <c r="P35" s="12"/>
      <c r="Q35" s="71"/>
      <c r="R35" s="12"/>
      <c r="S35" s="72">
        <f>SUM(S11:S34)</f>
        <v>59560</v>
      </c>
      <c r="T35" s="12"/>
      <c r="U35" s="12"/>
    </row>
    <row r="36" spans="1:21" ht="15.75">
      <c r="A36" s="18"/>
      <c r="B36" s="19"/>
      <c r="C36" s="19"/>
      <c r="D36" s="20"/>
      <c r="E36" s="19"/>
      <c r="F36" s="19"/>
      <c r="G36" s="19"/>
      <c r="H36" s="19"/>
      <c r="I36" s="19"/>
      <c r="J36" s="19"/>
      <c r="K36" s="19"/>
      <c r="L36" s="19"/>
      <c r="M36" s="18"/>
      <c r="N36" s="18"/>
      <c r="O36" s="18"/>
      <c r="P36" s="18"/>
      <c r="Q36" s="18"/>
      <c r="R36" s="18"/>
      <c r="S36" s="21"/>
      <c r="T36" s="18"/>
      <c r="U36" s="18"/>
    </row>
    <row r="37" spans="3:12" ht="18.75">
      <c r="C37" s="110"/>
      <c r="E37" s="19" t="s">
        <v>104</v>
      </c>
      <c r="F37" s="19"/>
      <c r="G37" s="19"/>
      <c r="H37" s="111"/>
      <c r="I37" s="111"/>
      <c r="J37" s="111"/>
      <c r="K37" s="111"/>
      <c r="L37" s="110"/>
    </row>
    <row r="38" spans="3:12" ht="18.75">
      <c r="C38" s="19"/>
      <c r="E38" s="19"/>
      <c r="F38" s="19"/>
      <c r="G38" s="19"/>
      <c r="H38" s="111"/>
      <c r="I38" s="111"/>
      <c r="J38" s="111"/>
      <c r="K38" s="111"/>
      <c r="L38" s="110"/>
    </row>
    <row r="39" spans="3:12" ht="15.75">
      <c r="C39" s="19"/>
      <c r="E39" s="19" t="s">
        <v>105</v>
      </c>
      <c r="F39" s="19"/>
      <c r="G39" s="19"/>
      <c r="H39" s="110"/>
      <c r="I39" s="110"/>
      <c r="J39" s="110"/>
      <c r="K39" s="110"/>
      <c r="L39" s="110"/>
    </row>
  </sheetData>
  <sheetProtection/>
  <mergeCells count="4">
    <mergeCell ref="B7:D7"/>
    <mergeCell ref="G7:I7"/>
    <mergeCell ref="L7:N7"/>
    <mergeCell ref="Q7:S7"/>
  </mergeCells>
  <printOptions horizontalCentered="1"/>
  <pageMargins left="0" right="0" top="0.31496062992125984" bottom="0.275590551181102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6"/>
  <sheetViews>
    <sheetView tabSelected="1" zoomScalePageLayoutView="0" workbookViewId="0" topLeftCell="A1">
      <selection activeCell="A3" sqref="A3:M17"/>
    </sheetView>
  </sheetViews>
  <sheetFormatPr defaultColWidth="9.140625" defaultRowHeight="15"/>
  <cols>
    <col min="1" max="1" width="2.8515625" style="0" customWidth="1"/>
    <col min="2" max="2" width="11.57421875" style="0" customWidth="1"/>
    <col min="5" max="5" width="12.140625" style="0" customWidth="1"/>
    <col min="6" max="6" width="6.7109375" style="0" customWidth="1"/>
    <col min="7" max="7" width="10.28125" style="0" customWidth="1"/>
    <col min="8" max="8" width="8.57421875" style="0" customWidth="1"/>
    <col min="9" max="9" width="19.00390625" style="0" customWidth="1"/>
    <col min="10" max="10" width="8.140625" style="0" customWidth="1"/>
    <col min="11" max="11" width="19.28125" style="0" customWidth="1"/>
    <col min="12" max="12" width="8.00390625" style="0" customWidth="1"/>
    <col min="13" max="13" width="19.7109375" style="0" customWidth="1"/>
  </cols>
  <sheetData>
    <row r="3" spans="1:13" ht="15.75">
      <c r="A3" s="25"/>
      <c r="B3" s="25"/>
      <c r="C3" s="25"/>
      <c r="D3" s="25"/>
      <c r="E3" s="22"/>
      <c r="F3" s="25"/>
      <c r="G3" s="22"/>
      <c r="H3" s="26" t="s">
        <v>21</v>
      </c>
      <c r="I3" s="24"/>
      <c r="J3" s="24"/>
      <c r="K3" s="24"/>
      <c r="L3" s="24"/>
      <c r="M3" s="24"/>
    </row>
    <row r="4" spans="1:13" ht="15.75">
      <c r="A4" s="25"/>
      <c r="B4" s="25"/>
      <c r="C4" s="25"/>
      <c r="D4" s="23"/>
      <c r="E4" s="22"/>
      <c r="F4" s="22"/>
      <c r="G4" s="27" t="s">
        <v>22</v>
      </c>
      <c r="H4" s="24"/>
      <c r="I4" s="24"/>
      <c r="J4" s="24"/>
      <c r="K4" s="24"/>
      <c r="L4" s="24"/>
      <c r="M4" s="24"/>
    </row>
    <row r="5" spans="1:13" ht="15.75">
      <c r="A5" s="25"/>
      <c r="B5" s="25"/>
      <c r="C5" s="25"/>
      <c r="D5" s="23"/>
      <c r="E5" s="22"/>
      <c r="F5" s="23"/>
      <c r="G5" s="22"/>
      <c r="H5" s="28" t="s">
        <v>23</v>
      </c>
      <c r="I5" s="24"/>
      <c r="J5" s="24"/>
      <c r="K5" s="24"/>
      <c r="L5" s="24"/>
      <c r="M5" s="24"/>
    </row>
    <row r="6" spans="1:13" ht="15.75">
      <c r="A6" s="25"/>
      <c r="B6" s="25"/>
      <c r="C6" s="25"/>
      <c r="D6" s="23"/>
      <c r="E6" s="22"/>
      <c r="F6" s="22"/>
      <c r="G6" s="23"/>
      <c r="H6" s="43" t="s">
        <v>115</v>
      </c>
      <c r="I6" s="24"/>
      <c r="J6" s="24"/>
      <c r="K6" s="24"/>
      <c r="L6" s="24"/>
      <c r="M6" s="24"/>
    </row>
    <row r="7" spans="1:13" ht="15.75" thickBot="1">
      <c r="A7" s="25"/>
      <c r="B7" s="25"/>
      <c r="C7" s="25"/>
      <c r="D7" s="25"/>
      <c r="E7" s="25"/>
      <c r="F7" s="24"/>
      <c r="G7" s="24"/>
      <c r="H7" s="24"/>
      <c r="I7" s="24"/>
      <c r="J7" s="24"/>
      <c r="K7" s="24"/>
      <c r="L7" s="24"/>
      <c r="M7" s="24"/>
    </row>
    <row r="8" spans="1:13" ht="47.25">
      <c r="A8" s="113" t="s">
        <v>1</v>
      </c>
      <c r="B8" s="129" t="s">
        <v>24</v>
      </c>
      <c r="C8" s="129" t="s">
        <v>25</v>
      </c>
      <c r="D8" s="129" t="s">
        <v>26</v>
      </c>
      <c r="E8" s="129" t="s">
        <v>27</v>
      </c>
      <c r="F8" s="129" t="s">
        <v>28</v>
      </c>
      <c r="G8" s="129" t="s">
        <v>29</v>
      </c>
      <c r="H8" s="125" t="s">
        <v>30</v>
      </c>
      <c r="I8" s="125"/>
      <c r="J8" s="125"/>
      <c r="K8" s="125"/>
      <c r="L8" s="125"/>
      <c r="M8" s="126"/>
    </row>
    <row r="9" spans="1:13" ht="15.75">
      <c r="A9" s="29"/>
      <c r="B9" s="130"/>
      <c r="C9" s="130"/>
      <c r="D9" s="130"/>
      <c r="E9" s="130"/>
      <c r="F9" s="130"/>
      <c r="G9" s="130"/>
      <c r="H9" s="127" t="s">
        <v>31</v>
      </c>
      <c r="I9" s="127"/>
      <c r="J9" s="127" t="s">
        <v>107</v>
      </c>
      <c r="K9" s="127"/>
      <c r="L9" s="127" t="s">
        <v>108</v>
      </c>
      <c r="M9" s="128"/>
    </row>
    <row r="10" spans="1:13" ht="45" customHeight="1">
      <c r="A10" s="29"/>
      <c r="B10" s="130"/>
      <c r="C10" s="130"/>
      <c r="D10" s="130"/>
      <c r="E10" s="130"/>
      <c r="F10" s="130"/>
      <c r="G10" s="130"/>
      <c r="H10" s="30" t="s">
        <v>32</v>
      </c>
      <c r="I10" s="30" t="s">
        <v>123</v>
      </c>
      <c r="J10" s="30" t="s">
        <v>32</v>
      </c>
      <c r="K10" s="112" t="s">
        <v>123</v>
      </c>
      <c r="L10" s="30" t="s">
        <v>32</v>
      </c>
      <c r="M10" s="112" t="s">
        <v>123</v>
      </c>
    </row>
    <row r="11" spans="1:13" ht="16.5">
      <c r="A11" s="29" t="s">
        <v>33</v>
      </c>
      <c r="B11" s="31" t="s">
        <v>34</v>
      </c>
      <c r="C11" s="31" t="s">
        <v>35</v>
      </c>
      <c r="D11" s="31" t="s">
        <v>36</v>
      </c>
      <c r="E11" s="32" t="s">
        <v>37</v>
      </c>
      <c r="F11" s="31" t="s">
        <v>38</v>
      </c>
      <c r="G11" s="33" t="s">
        <v>39</v>
      </c>
      <c r="H11" s="31">
        <v>12</v>
      </c>
      <c r="I11" s="31" t="s">
        <v>109</v>
      </c>
      <c r="J11" s="31">
        <v>12</v>
      </c>
      <c r="K11" s="31" t="s">
        <v>110</v>
      </c>
      <c r="L11" s="31">
        <v>12</v>
      </c>
      <c r="M11" s="34" t="s">
        <v>111</v>
      </c>
    </row>
    <row r="12" spans="1:13" ht="17.25" thickBot="1">
      <c r="A12" s="35" t="s">
        <v>40</v>
      </c>
      <c r="B12" s="36" t="s">
        <v>34</v>
      </c>
      <c r="C12" s="36" t="s">
        <v>35</v>
      </c>
      <c r="D12" s="36" t="s">
        <v>41</v>
      </c>
      <c r="E12" s="37" t="s">
        <v>37</v>
      </c>
      <c r="F12" s="36" t="s">
        <v>38</v>
      </c>
      <c r="G12" s="38" t="s">
        <v>39</v>
      </c>
      <c r="H12" s="36">
        <v>12</v>
      </c>
      <c r="I12" s="39" t="s">
        <v>112</v>
      </c>
      <c r="J12" s="36">
        <v>12</v>
      </c>
      <c r="K12" s="39" t="s">
        <v>113</v>
      </c>
      <c r="L12" s="36">
        <v>12</v>
      </c>
      <c r="M12" s="40" t="s">
        <v>114</v>
      </c>
    </row>
    <row r="13" spans="1:13" ht="15">
      <c r="A13" s="25"/>
      <c r="B13" s="25"/>
      <c r="C13" s="25"/>
      <c r="D13" s="25"/>
      <c r="E13" s="25"/>
      <c r="F13" s="24"/>
      <c r="G13" s="24"/>
      <c r="H13" s="24"/>
      <c r="I13" s="24"/>
      <c r="J13" s="24"/>
      <c r="K13" s="24"/>
      <c r="L13" s="24"/>
      <c r="M13" s="24"/>
    </row>
    <row r="14" spans="2:13" ht="15.75">
      <c r="B14" s="41" t="s">
        <v>121</v>
      </c>
      <c r="C14" s="25"/>
      <c r="D14" s="25"/>
      <c r="E14" s="25"/>
      <c r="F14" s="24"/>
      <c r="G14" s="24"/>
      <c r="H14" s="24"/>
      <c r="I14" s="24" t="s">
        <v>42</v>
      </c>
      <c r="J14" s="24"/>
      <c r="K14" s="24"/>
      <c r="L14" s="24"/>
      <c r="M14" s="24"/>
    </row>
    <row r="15" spans="2:13" ht="15">
      <c r="B15" s="25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4"/>
    </row>
    <row r="16" spans="2:13" ht="15">
      <c r="B16" s="25" t="s">
        <v>122</v>
      </c>
      <c r="C16" s="25"/>
      <c r="D16" s="25"/>
      <c r="E16" s="25"/>
      <c r="F16" s="24"/>
      <c r="G16" s="24"/>
      <c r="H16" s="24"/>
      <c r="I16" s="24" t="s">
        <v>43</v>
      </c>
      <c r="J16" s="24"/>
      <c r="K16" s="24"/>
      <c r="L16" s="24"/>
      <c r="M16" s="24"/>
    </row>
  </sheetData>
  <sheetProtection/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6">
      <selection activeCell="A2" sqref="A2:Q21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12.28125" style="0" customWidth="1"/>
    <col min="4" max="4" width="14.28125" style="0" customWidth="1"/>
    <col min="5" max="5" width="12.28125" style="0" customWidth="1"/>
    <col min="8" max="8" width="9.7109375" style="0" customWidth="1"/>
    <col min="9" max="9" width="8.421875" style="0" customWidth="1"/>
    <col min="10" max="10" width="8.7109375" style="0" customWidth="1"/>
    <col min="11" max="11" width="8.8515625" style="0" customWidth="1"/>
    <col min="12" max="12" width="9.7109375" style="0" customWidth="1"/>
    <col min="13" max="14" width="9.00390625" style="0" customWidth="1"/>
    <col min="15" max="15" width="8.8515625" style="0" customWidth="1"/>
    <col min="16" max="16" width="7.7109375" style="0" customWidth="1"/>
    <col min="17" max="17" width="9.28125" style="0" customWidth="1"/>
  </cols>
  <sheetData>
    <row r="2" spans="4:13" ht="18.75">
      <c r="D2" s="114" t="s">
        <v>116</v>
      </c>
      <c r="E2" s="114"/>
      <c r="F2" s="114"/>
      <c r="G2" s="114"/>
      <c r="H2" s="114"/>
      <c r="I2" s="114"/>
      <c r="J2" s="114"/>
      <c r="K2" s="114"/>
      <c r="L2" s="114"/>
      <c r="M2" s="117"/>
    </row>
    <row r="3" spans="1:17" ht="18.75">
      <c r="A3" s="47"/>
      <c r="B3" s="47"/>
      <c r="C3" s="47"/>
      <c r="D3" s="114"/>
      <c r="E3" s="115"/>
      <c r="F3" s="133" t="s">
        <v>44</v>
      </c>
      <c r="G3" s="133"/>
      <c r="H3" s="133"/>
      <c r="I3" s="118"/>
      <c r="J3" s="116"/>
      <c r="K3" s="116"/>
      <c r="L3" s="116"/>
      <c r="M3" s="44"/>
      <c r="N3" s="50"/>
      <c r="O3" s="50"/>
      <c r="P3" s="50"/>
      <c r="Q3" s="50"/>
    </row>
    <row r="4" spans="1:17" ht="18.75">
      <c r="A4" s="47"/>
      <c r="B4" s="47"/>
      <c r="C4" s="47"/>
      <c r="D4" s="114"/>
      <c r="E4" s="115"/>
      <c r="F4" s="114"/>
      <c r="G4" s="118" t="s">
        <v>106</v>
      </c>
      <c r="H4" s="116"/>
      <c r="I4" s="114"/>
      <c r="J4" s="116"/>
      <c r="K4" s="116"/>
      <c r="L4" s="116"/>
      <c r="M4" s="44"/>
      <c r="N4" s="50"/>
      <c r="O4" s="50"/>
      <c r="P4" s="50"/>
      <c r="Q4" s="50"/>
    </row>
    <row r="5" spans="1:17" ht="15">
      <c r="A5" s="51"/>
      <c r="B5" s="51"/>
      <c r="C5" s="51"/>
      <c r="D5" s="51"/>
      <c r="E5" s="5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ht="63">
      <c r="A6" s="52" t="s">
        <v>45</v>
      </c>
      <c r="B6" s="52" t="s">
        <v>46</v>
      </c>
      <c r="C6" s="52" t="s">
        <v>47</v>
      </c>
      <c r="D6" s="52" t="s">
        <v>48</v>
      </c>
      <c r="E6" s="52" t="s">
        <v>47</v>
      </c>
      <c r="F6" s="53"/>
      <c r="G6" s="54" t="s">
        <v>31</v>
      </c>
      <c r="H6" s="55"/>
      <c r="I6" s="56"/>
      <c r="J6" s="53"/>
      <c r="K6" s="54" t="s">
        <v>107</v>
      </c>
      <c r="L6" s="55"/>
      <c r="M6" s="56"/>
      <c r="N6" s="53"/>
      <c r="O6" s="54" t="s">
        <v>108</v>
      </c>
      <c r="P6" s="55"/>
      <c r="Q6" s="56"/>
    </row>
    <row r="7" spans="1:17" ht="15.75">
      <c r="A7" s="57"/>
      <c r="B7" s="57"/>
      <c r="C7" s="57"/>
      <c r="D7" s="57"/>
      <c r="E7" s="57"/>
      <c r="F7" s="58" t="s">
        <v>49</v>
      </c>
      <c r="G7" s="58" t="s">
        <v>50</v>
      </c>
      <c r="H7" s="58" t="s">
        <v>51</v>
      </c>
      <c r="I7" s="59" t="s">
        <v>52</v>
      </c>
      <c r="J7" s="58" t="s">
        <v>49</v>
      </c>
      <c r="K7" s="58" t="s">
        <v>50</v>
      </c>
      <c r="L7" s="58" t="s">
        <v>51</v>
      </c>
      <c r="M7" s="59" t="s">
        <v>52</v>
      </c>
      <c r="N7" s="58" t="s">
        <v>49</v>
      </c>
      <c r="O7" s="58" t="s">
        <v>50</v>
      </c>
      <c r="P7" s="58" t="s">
        <v>51</v>
      </c>
      <c r="Q7" s="59" t="s">
        <v>52</v>
      </c>
    </row>
    <row r="8" spans="1:17" ht="47.25">
      <c r="A8" s="58" t="s">
        <v>33</v>
      </c>
      <c r="B8" s="58" t="s">
        <v>118</v>
      </c>
      <c r="C8" s="58" t="s">
        <v>35</v>
      </c>
      <c r="D8" s="60" t="s">
        <v>53</v>
      </c>
      <c r="E8" s="58" t="s">
        <v>35</v>
      </c>
      <c r="F8" s="58">
        <v>30.18</v>
      </c>
      <c r="G8" s="58">
        <v>1.155</v>
      </c>
      <c r="H8" s="58">
        <v>74.5</v>
      </c>
      <c r="I8" s="58">
        <v>229.3</v>
      </c>
      <c r="J8" s="58">
        <v>39.72</v>
      </c>
      <c r="K8" s="58">
        <v>0.116</v>
      </c>
      <c r="L8" s="58">
        <v>99.7</v>
      </c>
      <c r="M8" s="58">
        <v>222.8</v>
      </c>
      <c r="N8" s="58">
        <v>40.7</v>
      </c>
      <c r="O8" s="58">
        <v>0.97</v>
      </c>
      <c r="P8" s="58">
        <v>103.1</v>
      </c>
      <c r="Q8" s="58">
        <v>222.6</v>
      </c>
    </row>
    <row r="9" spans="1:17" ht="47.25">
      <c r="A9" s="58" t="s">
        <v>40</v>
      </c>
      <c r="B9" s="58" t="s">
        <v>118</v>
      </c>
      <c r="C9" s="58" t="s">
        <v>35</v>
      </c>
      <c r="D9" s="60" t="s">
        <v>53</v>
      </c>
      <c r="E9" s="58" t="s">
        <v>35</v>
      </c>
      <c r="F9" s="58">
        <v>29.94</v>
      </c>
      <c r="G9" s="58">
        <v>2.277</v>
      </c>
      <c r="H9" s="58">
        <v>77.9</v>
      </c>
      <c r="I9" s="58">
        <v>228.7</v>
      </c>
      <c r="J9" s="58">
        <v>39.02</v>
      </c>
      <c r="K9" s="58">
        <v>2.543</v>
      </c>
      <c r="L9" s="58">
        <v>104.2</v>
      </c>
      <c r="M9" s="58">
        <v>222.4</v>
      </c>
      <c r="N9" s="58">
        <v>40.42</v>
      </c>
      <c r="O9" s="58">
        <v>3.135</v>
      </c>
      <c r="P9" s="58">
        <v>108.1</v>
      </c>
      <c r="Q9" s="58">
        <v>222.1</v>
      </c>
    </row>
    <row r="10" spans="1:17" ht="31.5">
      <c r="A10" s="58" t="s">
        <v>54</v>
      </c>
      <c r="B10" s="58" t="s">
        <v>44</v>
      </c>
      <c r="C10" s="58" t="s">
        <v>37</v>
      </c>
      <c r="D10" s="60" t="s">
        <v>55</v>
      </c>
      <c r="E10" s="58" t="s">
        <v>56</v>
      </c>
      <c r="F10" s="58">
        <v>9.059</v>
      </c>
      <c r="G10" s="58">
        <v>2.581</v>
      </c>
      <c r="H10" s="58">
        <v>49</v>
      </c>
      <c r="I10" s="58">
        <v>114.2</v>
      </c>
      <c r="J10" s="58">
        <v>13.74</v>
      </c>
      <c r="K10" s="58">
        <v>4.436</v>
      </c>
      <c r="L10" s="58">
        <v>76.5</v>
      </c>
      <c r="M10" s="58">
        <v>111</v>
      </c>
      <c r="N10" s="58">
        <v>12.51</v>
      </c>
      <c r="O10" s="58">
        <v>3.234</v>
      </c>
      <c r="P10" s="58">
        <v>68.4</v>
      </c>
      <c r="Q10" s="58">
        <v>111.1</v>
      </c>
    </row>
    <row r="11" spans="1:17" ht="31.5">
      <c r="A11" s="58" t="s">
        <v>57</v>
      </c>
      <c r="B11" s="58" t="s">
        <v>44</v>
      </c>
      <c r="C11" s="58" t="s">
        <v>37</v>
      </c>
      <c r="D11" s="60" t="s">
        <v>58</v>
      </c>
      <c r="E11" s="58" t="s">
        <v>56</v>
      </c>
      <c r="F11" s="58">
        <v>10.49</v>
      </c>
      <c r="G11" s="58">
        <v>2.453</v>
      </c>
      <c r="H11" s="58">
        <v>57.3</v>
      </c>
      <c r="I11" s="58">
        <v>114.4</v>
      </c>
      <c r="J11" s="58">
        <v>15.11</v>
      </c>
      <c r="K11" s="58">
        <v>4.787</v>
      </c>
      <c r="L11" s="58">
        <v>83.5</v>
      </c>
      <c r="M11" s="58">
        <v>111.2</v>
      </c>
      <c r="N11" s="58">
        <v>12.76</v>
      </c>
      <c r="O11" s="58">
        <v>3.076</v>
      </c>
      <c r="P11" s="58">
        <v>70.2</v>
      </c>
      <c r="Q11" s="58">
        <v>111.2</v>
      </c>
    </row>
    <row r="12" spans="1:17" ht="47.25">
      <c r="A12" s="58" t="s">
        <v>59</v>
      </c>
      <c r="B12" s="58" t="s">
        <v>44</v>
      </c>
      <c r="C12" s="58" t="s">
        <v>37</v>
      </c>
      <c r="D12" s="60" t="s">
        <v>60</v>
      </c>
      <c r="E12" s="58" t="s">
        <v>56</v>
      </c>
      <c r="F12" s="58">
        <v>12.02</v>
      </c>
      <c r="G12" s="58">
        <v>3.112</v>
      </c>
      <c r="H12" s="58">
        <v>62.5</v>
      </c>
      <c r="I12" s="58">
        <v>114.4</v>
      </c>
      <c r="J12" s="58">
        <v>12.95</v>
      </c>
      <c r="K12" s="58">
        <v>3.035</v>
      </c>
      <c r="L12" s="58">
        <v>68.9</v>
      </c>
      <c r="M12" s="58">
        <v>111.2</v>
      </c>
      <c r="N12" s="58">
        <v>13.44</v>
      </c>
      <c r="O12" s="58">
        <v>3.447</v>
      </c>
      <c r="P12" s="58">
        <v>72.9</v>
      </c>
      <c r="Q12" s="58">
        <v>111.2</v>
      </c>
    </row>
    <row r="13" spans="1:17" ht="47.25">
      <c r="A13" s="58" t="s">
        <v>61</v>
      </c>
      <c r="B13" s="58" t="s">
        <v>44</v>
      </c>
      <c r="C13" s="58" t="s">
        <v>37</v>
      </c>
      <c r="D13" s="60" t="s">
        <v>62</v>
      </c>
      <c r="E13" s="58" t="s">
        <v>56</v>
      </c>
      <c r="F13" s="58">
        <v>27.73</v>
      </c>
      <c r="G13" s="58">
        <v>14.01</v>
      </c>
      <c r="H13" s="58">
        <v>159</v>
      </c>
      <c r="I13" s="58">
        <v>114.2</v>
      </c>
      <c r="J13" s="58">
        <v>38.55</v>
      </c>
      <c r="K13" s="58">
        <v>18.72</v>
      </c>
      <c r="L13" s="58">
        <v>227.4</v>
      </c>
      <c r="M13" s="58">
        <v>111</v>
      </c>
      <c r="N13" s="58">
        <v>40.96</v>
      </c>
      <c r="O13" s="58">
        <v>17.75</v>
      </c>
      <c r="P13" s="58">
        <v>234.3</v>
      </c>
      <c r="Q13" s="58">
        <v>111.1</v>
      </c>
    </row>
    <row r="14" spans="1:17" ht="47.25">
      <c r="A14" s="58" t="s">
        <v>63</v>
      </c>
      <c r="B14" s="59" t="s">
        <v>64</v>
      </c>
      <c r="C14" s="58" t="s">
        <v>37</v>
      </c>
      <c r="D14" s="60" t="s">
        <v>53</v>
      </c>
      <c r="E14" s="58" t="s">
        <v>37</v>
      </c>
      <c r="F14" s="61">
        <v>30.22</v>
      </c>
      <c r="G14" s="61">
        <v>2.922</v>
      </c>
      <c r="H14" s="61">
        <v>153.4</v>
      </c>
      <c r="I14" s="61">
        <v>229.3</v>
      </c>
      <c r="J14" s="61">
        <v>40.1</v>
      </c>
      <c r="K14" s="61">
        <v>3.195</v>
      </c>
      <c r="L14" s="61">
        <v>210.7</v>
      </c>
      <c r="M14" s="61">
        <v>222.8</v>
      </c>
      <c r="N14" s="61">
        <v>40.08</v>
      </c>
      <c r="O14" s="61">
        <v>3.781</v>
      </c>
      <c r="P14" s="61">
        <v>210</v>
      </c>
      <c r="Q14" s="61">
        <v>222.6</v>
      </c>
    </row>
    <row r="15" spans="1:17" ht="47.25">
      <c r="A15" s="58" t="s">
        <v>65</v>
      </c>
      <c r="B15" s="59" t="s">
        <v>66</v>
      </c>
      <c r="C15" s="58" t="s">
        <v>37</v>
      </c>
      <c r="D15" s="60" t="s">
        <v>53</v>
      </c>
      <c r="E15" s="58" t="s">
        <v>37</v>
      </c>
      <c r="F15" s="58">
        <v>29.88</v>
      </c>
      <c r="G15" s="58">
        <v>2.969</v>
      </c>
      <c r="H15" s="58">
        <v>159</v>
      </c>
      <c r="I15" s="58">
        <v>228.7</v>
      </c>
      <c r="J15" s="58">
        <v>39.54</v>
      </c>
      <c r="K15" s="58">
        <v>3.024</v>
      </c>
      <c r="L15" s="58">
        <v>209.8</v>
      </c>
      <c r="M15" s="58">
        <v>222.4</v>
      </c>
      <c r="N15" s="58">
        <v>39.8</v>
      </c>
      <c r="O15" s="58">
        <v>3.846</v>
      </c>
      <c r="P15" s="58">
        <v>209.5</v>
      </c>
      <c r="Q15" s="58">
        <v>222.1</v>
      </c>
    </row>
    <row r="16" spans="1:17" ht="37.5" customHeight="1">
      <c r="A16" s="131" t="s">
        <v>117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ht="15.75" customHeight="1" hidden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s="42" customFormat="1" ht="15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5.75">
      <c r="A19" s="49" t="s">
        <v>119</v>
      </c>
      <c r="B19" s="47"/>
      <c r="C19" s="47"/>
      <c r="D19" s="47"/>
      <c r="E19" s="47"/>
      <c r="F19" s="44"/>
      <c r="G19" s="44"/>
      <c r="H19" s="44"/>
      <c r="I19" s="44"/>
      <c r="J19" s="44"/>
      <c r="K19" s="62" t="s">
        <v>42</v>
      </c>
      <c r="L19" s="44"/>
      <c r="M19" s="44"/>
      <c r="N19" s="44"/>
      <c r="O19" s="44"/>
      <c r="P19" s="44"/>
      <c r="Q19" s="44"/>
    </row>
    <row r="20" spans="1:17" s="42" customFormat="1" ht="15.75">
      <c r="A20" s="49"/>
      <c r="B20" s="47"/>
      <c r="C20" s="47"/>
      <c r="D20" s="47"/>
      <c r="E20" s="47"/>
      <c r="F20" s="44"/>
      <c r="G20" s="44"/>
      <c r="H20" s="44"/>
      <c r="I20" s="44"/>
      <c r="J20" s="44"/>
      <c r="K20" s="62"/>
      <c r="L20" s="44"/>
      <c r="M20" s="44"/>
      <c r="N20" s="44"/>
      <c r="O20" s="44"/>
      <c r="P20" s="44"/>
      <c r="Q20" s="44"/>
    </row>
    <row r="21" spans="1:17" ht="15.75">
      <c r="A21" s="47" t="s">
        <v>120</v>
      </c>
      <c r="B21" s="47"/>
      <c r="C21" s="47"/>
      <c r="D21" s="47"/>
      <c r="E21" s="47"/>
      <c r="F21" s="44"/>
      <c r="G21" s="44"/>
      <c r="H21" s="44"/>
      <c r="I21" s="44"/>
      <c r="J21" s="44"/>
      <c r="K21" s="63" t="s">
        <v>67</v>
      </c>
      <c r="L21" s="44"/>
      <c r="M21" s="44"/>
      <c r="N21" s="48"/>
      <c r="O21" s="48"/>
      <c r="P21" s="48"/>
      <c r="Q21" s="48"/>
    </row>
  </sheetData>
  <sheetProtection/>
  <mergeCells count="2">
    <mergeCell ref="A16:Q17"/>
    <mergeCell ref="F3:H3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2018-12-26T07:25:53Z</cp:lastPrinted>
  <dcterms:created xsi:type="dcterms:W3CDTF">2018-06-21T05:44:31Z</dcterms:created>
  <dcterms:modified xsi:type="dcterms:W3CDTF">2019-01-15T07:24:34Z</dcterms:modified>
  <cp:category/>
  <cp:version/>
  <cp:contentType/>
  <cp:contentStatus/>
</cp:coreProperties>
</file>