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6620" windowHeight="117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<sst xmlns="http://schemas.openxmlformats.org/spreadsheetml/2006/main" count="153" uniqueCount="87">
  <si>
    <t>наименование мероприятия</t>
  </si>
  <si>
    <t>инв.№</t>
  </si>
  <si>
    <t>исполнитель</t>
  </si>
  <si>
    <t>№ договора</t>
  </si>
  <si>
    <t>аванс</t>
  </si>
  <si>
    <t xml:space="preserve">стоимость </t>
  </si>
  <si>
    <t>по смете</t>
  </si>
  <si>
    <t>(без НДС)</t>
  </si>
  <si>
    <t>№ п/п</t>
  </si>
  <si>
    <t>подрядный способ</t>
  </si>
  <si>
    <t>смета</t>
  </si>
  <si>
    <t>ВСЕГО</t>
  </si>
  <si>
    <t>Хозяйственный  способ</t>
  </si>
  <si>
    <r>
      <t xml:space="preserve">итого </t>
    </r>
    <r>
      <rPr>
        <sz val="10"/>
        <rFont val="Arial Cyr"/>
        <family val="0"/>
      </rPr>
      <t>хозяйственный способ</t>
    </r>
  </si>
  <si>
    <t xml:space="preserve">Капитальный ремонт в/в кабелей 10 кВ </t>
  </si>
  <si>
    <t>1.29</t>
  </si>
  <si>
    <t>(от РП-8до зд.12Б, от РП-ИВЦ зд.142)</t>
  </si>
  <si>
    <t xml:space="preserve">Капитальный ремонт водоотводного канала </t>
  </si>
  <si>
    <t>на п/с"Протон"</t>
  </si>
  <si>
    <t>ООО "ЮгЭлитСтрой"</t>
  </si>
  <si>
    <t>32-05</t>
  </si>
  <si>
    <t>от 05,05,2010</t>
  </si>
  <si>
    <t xml:space="preserve">Капитальный ремонт пола для выкатных </t>
  </si>
  <si>
    <t>тележек  МВ10 кВ(зд200 РП-8)</t>
  </si>
  <si>
    <t>Капремонт помещения ОПУ п/с "Протон"</t>
  </si>
  <si>
    <t>1.33</t>
  </si>
  <si>
    <t>с заменой оконных блоков</t>
  </si>
  <si>
    <t>1.43</t>
  </si>
  <si>
    <t>Капитальный ремонт "комплектного распред.</t>
  </si>
  <si>
    <t>ООО "Геоцинт"</t>
  </si>
  <si>
    <t>117/010</t>
  </si>
  <si>
    <t>устройства наруж установки 220 кВ</t>
  </si>
  <si>
    <t xml:space="preserve">Капитальный ремонт  распред.устройства </t>
  </si>
  <si>
    <t>наружной установки 220 кВ ПС "Протон"</t>
  </si>
  <si>
    <t>Капитальный ремонт распред  пункта "</t>
  </si>
  <si>
    <t xml:space="preserve">Капитальный ремонт трансформаторных   </t>
  </si>
  <si>
    <t>подстанций с покраской ГПП-110кВ, ТП1-ТП11</t>
  </si>
  <si>
    <t xml:space="preserve">Капитальный ремонт системы шин 110 кВ </t>
  </si>
  <si>
    <t xml:space="preserve">Капремонт схемы измерений мощности </t>
  </si>
  <si>
    <t>линии 220 кВ и 110 кВ ПС "Протон"</t>
  </si>
  <si>
    <t>"ЮгЭлитСтрой"</t>
  </si>
  <si>
    <t>Капремонт маслоприемников автотрансформаторов</t>
  </si>
  <si>
    <t>и регуляторов комплектного наруж.устан. ПС "Протон"</t>
  </si>
  <si>
    <t>Капитальный ремонт ГПП-110 защиты замыкания на</t>
  </si>
  <si>
    <t>землю в КРУ-10кВ зд 10 ГПП</t>
  </si>
  <si>
    <t>55453,57104,57100</t>
  </si>
  <si>
    <t>Капитальный ремонт САОН передатчика, приемника</t>
  </si>
  <si>
    <t>РП-"Западный"</t>
  </si>
  <si>
    <t xml:space="preserve">Капитальный ремонтустройства обогрева шкафов </t>
  </si>
  <si>
    <t>Капитальный ремонт высоковольтной  кабель-</t>
  </si>
  <si>
    <t>ной трассы от РП зд.10 до РП-"Западный"</t>
  </si>
  <si>
    <t>34-05</t>
  </si>
  <si>
    <t>46-07</t>
  </si>
  <si>
    <t>36-05</t>
  </si>
  <si>
    <t>54-08</t>
  </si>
  <si>
    <t>"Союзэлектроавтоматика"</t>
  </si>
  <si>
    <t>3,8</t>
  </si>
  <si>
    <t>60-12</t>
  </si>
  <si>
    <t>Капремонт бетонных полов и метал площадок</t>
  </si>
  <si>
    <t xml:space="preserve">зд.142А, 142Р распред подст. РП-ИВЦ </t>
  </si>
  <si>
    <t>Сводный расчет по выполнению капитального ремонта в 2010г хоз.способом</t>
  </si>
  <si>
    <t>Заработная плата</t>
  </si>
  <si>
    <t>Страховые взносы</t>
  </si>
  <si>
    <t>Материалы</t>
  </si>
  <si>
    <t>Резерв на пред. Оплату отп</t>
  </si>
  <si>
    <t>НДС на материалы</t>
  </si>
  <si>
    <t>итого без НДС</t>
  </si>
  <si>
    <t xml:space="preserve">итого </t>
  </si>
  <si>
    <t xml:space="preserve">в том числе </t>
  </si>
  <si>
    <t>Кап.рем в/в кабелей от РП-8 до зд.12Б</t>
  </si>
  <si>
    <t>Резерв на пред. оплату отп</t>
  </si>
  <si>
    <t>Кап.рем компл.распред.устройство наруж.устан.на п/с Протон</t>
  </si>
  <si>
    <t>Кап.рем. распред.п.РП-Западный</t>
  </si>
  <si>
    <t>Услуги ОЭП</t>
  </si>
  <si>
    <t>Кап.рем. Защиты замыкания на землю в КРУ-10кВ</t>
  </si>
  <si>
    <t>Кап.рем.схемы измерения мощности линии 220 кВ и 110 кВ</t>
  </si>
  <si>
    <t>Кап.рем. Устройства обогрева шкафов втор.коммуникац.</t>
  </si>
  <si>
    <t>Кап.рем. в/в трассы от РП зд10 до РП-Западный</t>
  </si>
  <si>
    <t>Кап.рем. САОН</t>
  </si>
  <si>
    <t>Составил</t>
  </si>
  <si>
    <t>Инженер УЭСиП</t>
  </si>
  <si>
    <t>Новожилова О.С.</t>
  </si>
  <si>
    <t>Кап.рем. комплектного распред. устройства наружной установки на 220 кВ</t>
  </si>
  <si>
    <t>Услуги сторон орг</t>
  </si>
  <si>
    <t>Автомоб.перевозки</t>
  </si>
  <si>
    <t xml:space="preserve">НДС </t>
  </si>
  <si>
    <t>Выполнение  ремонтных работ УЭСиП в 2010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</si>
</sst>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[$-FC19]d\ mmmm\ yyyy\ &quot;г.&quot;"/>
    <numFmt numFmtId="166" formatCode="#,##0.00;[Red]#,##0.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;[Red]#,##0.0"/>
    <numFmt numFmtId="174" formatCode="#,##0.000"/>
    <numFmt numFmtId="175" formatCode="#,##0.0000"/>
    <numFmt numFmtId="176" formatCode="#,##0.00000"/>
    <numFmt numFmtId="177" formatCode="#,##0.0"/>
  </numFmts>
  <fonts count="4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4" fontId="0" fillId="32" borderId="13" xfId="0" applyNumberFormat="1" applyFill="1" applyBorder="1" applyAlignment="1">
      <alignment/>
    </xf>
    <xf numFmtId="1" fontId="0" fillId="32" borderId="13" xfId="0" applyNumberFormat="1" applyFill="1" applyBorder="1" applyAlignment="1">
      <alignment/>
    </xf>
    <xf numFmtId="49" fontId="6" fillId="32" borderId="13" xfId="0" applyNumberFormat="1" applyFont="1" applyFill="1" applyBorder="1" applyAlignment="1">
      <alignment/>
    </xf>
    <xf numFmtId="4" fontId="0" fillId="32" borderId="14" xfId="0" applyNumberFormat="1" applyFill="1" applyBorder="1" applyAlignment="1">
      <alignment/>
    </xf>
    <xf numFmtId="1" fontId="0" fillId="32" borderId="14" xfId="0" applyNumberFormat="1" applyFill="1" applyBorder="1" applyAlignment="1">
      <alignment/>
    </xf>
    <xf numFmtId="4" fontId="0" fillId="32" borderId="15" xfId="0" applyNumberFormat="1" applyFill="1" applyBorder="1" applyAlignment="1">
      <alignment/>
    </xf>
    <xf numFmtId="1" fontId="0" fillId="32" borderId="15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4" fontId="0" fillId="32" borderId="17" xfId="0" applyNumberFormat="1" applyFill="1" applyBorder="1" applyAlignment="1">
      <alignment/>
    </xf>
    <xf numFmtId="1" fontId="0" fillId="32" borderId="17" xfId="0" applyNumberFormat="1" applyFill="1" applyBorder="1" applyAlignment="1">
      <alignment/>
    </xf>
    <xf numFmtId="4" fontId="0" fillId="32" borderId="18" xfId="0" applyNumberForma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4" xfId="0" applyFill="1" applyBorder="1" applyAlignment="1">
      <alignment/>
    </xf>
    <xf numFmtId="0" fontId="1" fillId="32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32" borderId="21" xfId="0" applyFill="1" applyBorder="1" applyAlignment="1">
      <alignment/>
    </xf>
    <xf numFmtId="4" fontId="3" fillId="0" borderId="22" xfId="0" applyNumberFormat="1" applyFont="1" applyBorder="1" applyAlignment="1">
      <alignment/>
    </xf>
    <xf numFmtId="172" fontId="3" fillId="32" borderId="23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" fontId="3" fillId="32" borderId="27" xfId="0" applyNumberFormat="1" applyFont="1" applyFill="1" applyBorder="1" applyAlignment="1">
      <alignment/>
    </xf>
    <xf numFmtId="4" fontId="3" fillId="32" borderId="23" xfId="0" applyNumberFormat="1" applyFont="1" applyFill="1" applyBorder="1" applyAlignment="1">
      <alignment/>
    </xf>
    <xf numFmtId="4" fontId="3" fillId="32" borderId="28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" fontId="0" fillId="32" borderId="16" xfId="0" applyNumberFormat="1" applyFill="1" applyBorder="1" applyAlignment="1">
      <alignment/>
    </xf>
    <xf numFmtId="4" fontId="0" fillId="32" borderId="31" xfId="0" applyNumberFormat="1" applyFill="1" applyBorder="1" applyAlignment="1">
      <alignment/>
    </xf>
    <xf numFmtId="0" fontId="3" fillId="0" borderId="32" xfId="0" applyFont="1" applyBorder="1" applyAlignment="1">
      <alignment/>
    </xf>
    <xf numFmtId="49" fontId="6" fillId="32" borderId="17" xfId="0" applyNumberFormat="1" applyFont="1" applyFill="1" applyBorder="1" applyAlignment="1">
      <alignment/>
    </xf>
    <xf numFmtId="49" fontId="0" fillId="32" borderId="16" xfId="0" applyNumberFormat="1" applyFill="1" applyBorder="1" applyAlignment="1">
      <alignment horizontal="right"/>
    </xf>
    <xf numFmtId="4" fontId="3" fillId="32" borderId="33" xfId="0" applyNumberFormat="1" applyFont="1" applyFill="1" applyBorder="1" applyAlignment="1">
      <alignment/>
    </xf>
    <xf numFmtId="4" fontId="3" fillId="32" borderId="34" xfId="0" applyNumberFormat="1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19" xfId="0" applyFill="1" applyBorder="1" applyAlignment="1">
      <alignment/>
    </xf>
    <xf numFmtId="4" fontId="3" fillId="32" borderId="36" xfId="0" applyNumberFormat="1" applyFont="1" applyFill="1" applyBorder="1" applyAlignment="1">
      <alignment/>
    </xf>
    <xf numFmtId="172" fontId="3" fillId="32" borderId="33" xfId="0" applyNumberFormat="1" applyFont="1" applyFill="1" applyBorder="1" applyAlignment="1">
      <alignment/>
    </xf>
    <xf numFmtId="172" fontId="3" fillId="32" borderId="14" xfId="0" applyNumberFormat="1" applyFont="1" applyFill="1" applyBorder="1" applyAlignment="1">
      <alignment/>
    </xf>
    <xf numFmtId="1" fontId="0" fillId="32" borderId="37" xfId="0" applyNumberFormat="1" applyFill="1" applyBorder="1" applyAlignment="1">
      <alignment/>
    </xf>
    <xf numFmtId="0" fontId="8" fillId="0" borderId="3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172" fontId="3" fillId="33" borderId="36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1" fontId="0" fillId="32" borderId="21" xfId="0" applyNumberFormat="1" applyFill="1" applyBorder="1" applyAlignment="1">
      <alignment/>
    </xf>
    <xf numFmtId="4" fontId="0" fillId="32" borderId="21" xfId="0" applyNumberFormat="1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0" fillId="32" borderId="42" xfId="0" applyNumberFormat="1" applyFill="1" applyBorder="1" applyAlignment="1">
      <alignment/>
    </xf>
    <xf numFmtId="4" fontId="0" fillId="32" borderId="43" xfId="0" applyNumberForma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4" fontId="1" fillId="32" borderId="44" xfId="0" applyNumberFormat="1" applyFont="1" applyFill="1" applyBorder="1" applyAlignment="1">
      <alignment/>
    </xf>
    <xf numFmtId="0" fontId="9" fillId="0" borderId="45" xfId="0" applyFont="1" applyBorder="1" applyAlignment="1">
      <alignment horizontal="left"/>
    </xf>
    <xf numFmtId="4" fontId="1" fillId="32" borderId="46" xfId="0" applyNumberFormat="1" applyFont="1" applyFill="1" applyBorder="1" applyAlignment="1">
      <alignment/>
    </xf>
    <xf numFmtId="4" fontId="1" fillId="32" borderId="41" xfId="0" applyNumberFormat="1" applyFont="1" applyFill="1" applyBorder="1" applyAlignment="1">
      <alignment/>
    </xf>
    <xf numFmtId="4" fontId="1" fillId="32" borderId="45" xfId="0" applyNumberFormat="1" applyFont="1" applyFill="1" applyBorder="1" applyAlignment="1">
      <alignment/>
    </xf>
    <xf numFmtId="4" fontId="1" fillId="32" borderId="47" xfId="0" applyNumberFormat="1" applyFont="1" applyFill="1" applyBorder="1" applyAlignment="1">
      <alignment/>
    </xf>
    <xf numFmtId="0" fontId="1" fillId="32" borderId="44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4" fontId="1" fillId="32" borderId="48" xfId="0" applyNumberFormat="1" applyFont="1" applyFill="1" applyBorder="1" applyAlignment="1">
      <alignment/>
    </xf>
    <xf numFmtId="2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4" fontId="0" fillId="32" borderId="51" xfId="0" applyNumberFormat="1" applyFill="1" applyBorder="1" applyAlignment="1">
      <alignment horizontal="center"/>
    </xf>
    <xf numFmtId="4" fontId="0" fillId="32" borderId="52" xfId="0" applyNumberFormat="1" applyFill="1" applyBorder="1" applyAlignment="1">
      <alignment horizontal="center"/>
    </xf>
    <xf numFmtId="4" fontId="0" fillId="32" borderId="50" xfId="0" applyNumberFormat="1" applyFill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49" fontId="0" fillId="32" borderId="49" xfId="0" applyNumberForma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4" fontId="0" fillId="32" borderId="49" xfId="0" applyNumberFormat="1" applyFill="1" applyBorder="1" applyAlignment="1">
      <alignment horizontal="center"/>
    </xf>
    <xf numFmtId="4" fontId="0" fillId="32" borderId="12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49" fontId="0" fillId="32" borderId="52" xfId="0" applyNumberForma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0" fillId="32" borderId="53" xfId="0" applyNumberFormat="1" applyFill="1" applyBorder="1" applyAlignment="1">
      <alignment horizontal="center"/>
    </xf>
    <xf numFmtId="0" fontId="1" fillId="32" borderId="54" xfId="0" applyFont="1" applyFill="1" applyBorder="1" applyAlignment="1">
      <alignment/>
    </xf>
    <xf numFmtId="0" fontId="0" fillId="32" borderId="37" xfId="0" applyFill="1" applyBorder="1" applyAlignment="1">
      <alignment/>
    </xf>
    <xf numFmtId="4" fontId="0" fillId="32" borderId="37" xfId="0" applyNumberFormat="1" applyFill="1" applyBorder="1" applyAlignment="1">
      <alignment/>
    </xf>
    <xf numFmtId="172" fontId="3" fillId="32" borderId="55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4" fontId="0" fillId="32" borderId="56" xfId="0" applyNumberFormat="1" applyFill="1" applyBorder="1" applyAlignment="1">
      <alignment horizontal="center"/>
    </xf>
    <xf numFmtId="4" fontId="1" fillId="32" borderId="57" xfId="0" applyNumberFormat="1" applyFont="1" applyFill="1" applyBorder="1" applyAlignment="1">
      <alignment/>
    </xf>
    <xf numFmtId="1" fontId="0" fillId="32" borderId="38" xfId="0" applyNumberFormat="1" applyFill="1" applyBorder="1" applyAlignment="1">
      <alignment/>
    </xf>
    <xf numFmtId="4" fontId="0" fillId="32" borderId="38" xfId="0" applyNumberFormat="1" applyFill="1" applyBorder="1" applyAlignment="1">
      <alignment/>
    </xf>
    <xf numFmtId="4" fontId="3" fillId="32" borderId="38" xfId="0" applyNumberFormat="1" applyFont="1" applyFill="1" applyBorder="1" applyAlignment="1">
      <alignment/>
    </xf>
    <xf numFmtId="49" fontId="0" fillId="32" borderId="51" xfId="0" applyNumberForma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5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8" fillId="0" borderId="5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2" borderId="6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Layout" zoomScaleSheetLayoutView="100" workbookViewId="0" topLeftCell="A1">
      <selection activeCell="I22" sqref="I22"/>
    </sheetView>
  </sheetViews>
  <sheetFormatPr defaultColWidth="9.00390625" defaultRowHeight="12.75"/>
  <cols>
    <col min="1" max="1" width="5.875" style="0" customWidth="1"/>
    <col min="2" max="2" width="47.75390625" style="0" customWidth="1"/>
    <col min="3" max="3" width="8.375" style="0" customWidth="1"/>
    <col min="4" max="4" width="22.25390625" style="0" customWidth="1"/>
    <col min="5" max="5" width="13.00390625" style="0" customWidth="1"/>
    <col min="6" max="6" width="7.75390625" style="0" customWidth="1"/>
    <col min="7" max="7" width="14.375" style="0" customWidth="1"/>
  </cols>
  <sheetData>
    <row r="1" ht="15">
      <c r="E1" s="4"/>
    </row>
    <row r="2" ht="15">
      <c r="E2" s="4"/>
    </row>
    <row r="3" ht="15">
      <c r="E3" s="4"/>
    </row>
    <row r="5" spans="2:7" ht="18">
      <c r="B5" s="118" t="s">
        <v>86</v>
      </c>
      <c r="C5" s="118"/>
      <c r="D5" s="118"/>
      <c r="E5" s="118"/>
      <c r="F5" s="118"/>
      <c r="G5" s="118"/>
    </row>
    <row r="6" ht="13.5" thickBot="1"/>
    <row r="7" spans="1:7" ht="12.75">
      <c r="A7" s="1" t="s">
        <v>8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24" t="s">
        <v>5</v>
      </c>
    </row>
    <row r="8" spans="1:7" ht="12.75">
      <c r="A8" s="2"/>
      <c r="B8" s="2"/>
      <c r="C8" s="2"/>
      <c r="D8" s="2"/>
      <c r="E8" s="2"/>
      <c r="F8" s="2"/>
      <c r="G8" s="25" t="s">
        <v>6</v>
      </c>
    </row>
    <row r="9" spans="1:7" ht="13.5" thickBot="1">
      <c r="A9" s="3"/>
      <c r="B9" s="3"/>
      <c r="C9" s="3"/>
      <c r="D9" s="3"/>
      <c r="E9" s="3"/>
      <c r="F9" s="3"/>
      <c r="G9" s="26" t="s">
        <v>7</v>
      </c>
    </row>
    <row r="10" spans="1:7" ht="15">
      <c r="A10" s="115" t="s">
        <v>9</v>
      </c>
      <c r="B10" s="116"/>
      <c r="C10" s="116"/>
      <c r="D10" s="116"/>
      <c r="E10" s="116"/>
      <c r="F10" s="116"/>
      <c r="G10" s="117"/>
    </row>
    <row r="11" spans="1:7" ht="15.75" thickBot="1">
      <c r="A11" s="46"/>
      <c r="B11" s="46"/>
      <c r="C11" s="46"/>
      <c r="D11" s="97"/>
      <c r="E11" s="46"/>
      <c r="F11" s="46"/>
      <c r="G11" s="46"/>
    </row>
    <row r="12" spans="1:7" ht="18">
      <c r="A12" s="78">
        <v>1.3</v>
      </c>
      <c r="B12" s="69" t="s">
        <v>35</v>
      </c>
      <c r="C12" s="47">
        <v>55444</v>
      </c>
      <c r="D12" s="5" t="s">
        <v>19</v>
      </c>
      <c r="E12" s="47" t="s">
        <v>52</v>
      </c>
      <c r="F12" s="47"/>
      <c r="G12" s="48">
        <v>347.406</v>
      </c>
    </row>
    <row r="13" spans="1:7" ht="15.75" thickBot="1">
      <c r="A13" s="79"/>
      <c r="B13" s="70" t="s">
        <v>36</v>
      </c>
      <c r="C13" s="49">
        <v>55445</v>
      </c>
      <c r="D13" s="49"/>
      <c r="E13" s="49"/>
      <c r="F13" s="49"/>
      <c r="G13" s="50"/>
    </row>
    <row r="14" spans="1:7" ht="18">
      <c r="A14" s="80">
        <v>1.31</v>
      </c>
      <c r="B14" s="71" t="s">
        <v>17</v>
      </c>
      <c r="C14" s="6">
        <v>57104</v>
      </c>
      <c r="D14" s="5" t="s">
        <v>19</v>
      </c>
      <c r="E14" s="7" t="s">
        <v>20</v>
      </c>
      <c r="F14" s="5"/>
      <c r="G14" s="27">
        <v>339.315</v>
      </c>
    </row>
    <row r="15" spans="1:7" ht="18">
      <c r="A15" s="81"/>
      <c r="B15" s="72" t="s">
        <v>18</v>
      </c>
      <c r="C15" s="9">
        <v>55453</v>
      </c>
      <c r="D15" s="8"/>
      <c r="E15" s="8" t="s">
        <v>21</v>
      </c>
      <c r="F15" s="8"/>
      <c r="G15" s="28"/>
    </row>
    <row r="16" spans="1:7" ht="18.75" thickBot="1">
      <c r="A16" s="82"/>
      <c r="B16" s="73"/>
      <c r="C16" s="32">
        <v>55432</v>
      </c>
      <c r="D16" s="12"/>
      <c r="E16" s="12"/>
      <c r="F16" s="12"/>
      <c r="G16" s="29"/>
    </row>
    <row r="17" spans="1:7" ht="18">
      <c r="A17" s="83">
        <v>1.32</v>
      </c>
      <c r="B17" s="74" t="s">
        <v>22</v>
      </c>
      <c r="C17" s="11">
        <v>55453</v>
      </c>
      <c r="D17" s="5" t="s">
        <v>40</v>
      </c>
      <c r="E17" s="10" t="s">
        <v>51</v>
      </c>
      <c r="F17" s="10"/>
      <c r="G17" s="38">
        <v>364.619</v>
      </c>
    </row>
    <row r="18" spans="1:7" ht="18.75" thickBot="1">
      <c r="A18" s="82"/>
      <c r="B18" s="73" t="s">
        <v>23</v>
      </c>
      <c r="C18" s="36"/>
      <c r="D18" s="12"/>
      <c r="E18" s="12"/>
      <c r="F18" s="12"/>
      <c r="G18" s="29"/>
    </row>
    <row r="19" spans="1:7" ht="18">
      <c r="A19" s="84" t="s">
        <v>25</v>
      </c>
      <c r="B19" s="75" t="s">
        <v>24</v>
      </c>
      <c r="C19" s="39">
        <v>55397</v>
      </c>
      <c r="D19" s="5" t="s">
        <v>40</v>
      </c>
      <c r="E19" s="40" t="s">
        <v>53</v>
      </c>
      <c r="F19" s="40"/>
      <c r="G19" s="38">
        <v>89.333</v>
      </c>
    </row>
    <row r="20" spans="1:7" ht="18.75" thickBot="1">
      <c r="A20" s="85"/>
      <c r="B20" s="18" t="s">
        <v>26</v>
      </c>
      <c r="C20" s="21"/>
      <c r="D20" s="41"/>
      <c r="E20" s="41"/>
      <c r="F20" s="41"/>
      <c r="G20" s="42"/>
    </row>
    <row r="21" spans="1:7" ht="18">
      <c r="A21" s="84" t="s">
        <v>27</v>
      </c>
      <c r="B21" s="75" t="s">
        <v>28</v>
      </c>
      <c r="C21" s="16">
        <v>55305</v>
      </c>
      <c r="D21" s="16" t="s">
        <v>29</v>
      </c>
      <c r="E21" s="16" t="s">
        <v>30</v>
      </c>
      <c r="F21" s="16"/>
      <c r="G21" s="43">
        <v>286</v>
      </c>
    </row>
    <row r="22" spans="1:7" ht="18.75" thickBot="1">
      <c r="A22" s="86"/>
      <c r="B22" s="76" t="s">
        <v>31</v>
      </c>
      <c r="C22" s="59"/>
      <c r="D22" s="41"/>
      <c r="E22" s="60"/>
      <c r="F22" s="17"/>
      <c r="G22" s="23"/>
    </row>
    <row r="23" spans="1:7" ht="18">
      <c r="A23" s="87">
        <v>1.47</v>
      </c>
      <c r="B23" s="69" t="s">
        <v>41</v>
      </c>
      <c r="C23" s="14"/>
      <c r="D23" s="5" t="s">
        <v>40</v>
      </c>
      <c r="E23" s="13" t="s">
        <v>54</v>
      </c>
      <c r="F23" s="13"/>
      <c r="G23" s="37">
        <v>324.512</v>
      </c>
    </row>
    <row r="24" spans="1:7" ht="18.75" thickBot="1">
      <c r="A24" s="88"/>
      <c r="B24" s="77" t="s">
        <v>42</v>
      </c>
      <c r="C24" s="57"/>
      <c r="D24" s="58"/>
      <c r="E24" s="58"/>
      <c r="F24" s="58"/>
      <c r="G24" s="42"/>
    </row>
    <row r="25" spans="1:7" ht="18">
      <c r="A25" s="90" t="s">
        <v>56</v>
      </c>
      <c r="B25" s="76" t="s">
        <v>58</v>
      </c>
      <c r="C25" s="17">
        <v>55432</v>
      </c>
      <c r="D25" s="5" t="s">
        <v>40</v>
      </c>
      <c r="E25" s="17" t="s">
        <v>57</v>
      </c>
      <c r="F25" s="17"/>
      <c r="G25" s="44">
        <v>329.6</v>
      </c>
    </row>
    <row r="26" spans="1:7" ht="18">
      <c r="A26" s="92"/>
      <c r="B26" s="93" t="s">
        <v>59</v>
      </c>
      <c r="C26" s="94"/>
      <c r="D26" s="95"/>
      <c r="E26" s="94"/>
      <c r="F26" s="94"/>
      <c r="G26" s="96"/>
    </row>
    <row r="27" spans="1:7" ht="18.75" thickBot="1">
      <c r="A27" s="51"/>
      <c r="B27" s="52"/>
      <c r="C27" s="53"/>
      <c r="D27" s="53"/>
      <c r="E27" s="53"/>
      <c r="F27" s="53"/>
      <c r="G27" s="54">
        <f>SUM(G12:G25)</f>
        <v>2080.7850000000003</v>
      </c>
    </row>
    <row r="28" spans="1:7" ht="13.5" customHeight="1" thickBot="1">
      <c r="A28" s="119" t="s">
        <v>12</v>
      </c>
      <c r="B28" s="120"/>
      <c r="C28" s="120"/>
      <c r="D28" s="120"/>
      <c r="E28" s="120"/>
      <c r="F28" s="120"/>
      <c r="G28" s="121"/>
    </row>
    <row r="29" spans="1:7" ht="18">
      <c r="A29" s="84" t="s">
        <v>15</v>
      </c>
      <c r="B29" s="69" t="s">
        <v>14</v>
      </c>
      <c r="C29" s="14">
        <v>55480</v>
      </c>
      <c r="D29" s="13"/>
      <c r="E29" s="13" t="s">
        <v>10</v>
      </c>
      <c r="F29" s="15"/>
      <c r="G29" s="37">
        <v>183.656</v>
      </c>
    </row>
    <row r="30" spans="1:7" ht="18.75" thickBot="1">
      <c r="A30" s="82"/>
      <c r="B30" s="73" t="s">
        <v>16</v>
      </c>
      <c r="C30" s="32">
        <v>55451</v>
      </c>
      <c r="D30" s="12"/>
      <c r="E30" s="12"/>
      <c r="F30" s="33"/>
      <c r="G30" s="29"/>
    </row>
    <row r="31" spans="1:7" ht="18">
      <c r="A31" s="83">
        <v>2.41</v>
      </c>
      <c r="B31" s="74" t="s">
        <v>46</v>
      </c>
      <c r="C31" s="11"/>
      <c r="D31" s="10"/>
      <c r="E31" s="10"/>
      <c r="F31" s="63"/>
      <c r="G31" s="38">
        <v>556.86</v>
      </c>
    </row>
    <row r="32" spans="1:7" ht="18.75" thickBot="1">
      <c r="A32" s="88"/>
      <c r="B32" s="77"/>
      <c r="C32" s="57"/>
      <c r="D32" s="58"/>
      <c r="E32" s="58"/>
      <c r="F32" s="64"/>
      <c r="G32" s="42"/>
    </row>
    <row r="33" spans="1:7" ht="18">
      <c r="A33" s="87">
        <v>2.54</v>
      </c>
      <c r="B33" s="69" t="s">
        <v>32</v>
      </c>
      <c r="C33" s="14">
        <v>55305</v>
      </c>
      <c r="D33" s="13"/>
      <c r="E33" s="35"/>
      <c r="F33" s="13"/>
      <c r="G33" s="37">
        <v>432.603</v>
      </c>
    </row>
    <row r="34" spans="1:7" ht="15.75" thickBot="1">
      <c r="A34" s="82"/>
      <c r="B34" s="73" t="s">
        <v>33</v>
      </c>
      <c r="C34" s="32"/>
      <c r="D34" s="12"/>
      <c r="E34" s="12"/>
      <c r="F34" s="12"/>
      <c r="G34" s="56"/>
    </row>
    <row r="35" spans="1:7" ht="18">
      <c r="A35" s="80">
        <v>2.55</v>
      </c>
      <c r="B35" s="71" t="s">
        <v>37</v>
      </c>
      <c r="C35" s="6"/>
      <c r="E35" s="5"/>
      <c r="F35" s="5"/>
      <c r="G35" s="55">
        <v>218.62</v>
      </c>
    </row>
    <row r="36" ht="12.75">
      <c r="A36" s="89"/>
    </row>
    <row r="37" spans="1:7" ht="18">
      <c r="A37" s="2">
        <v>2.57</v>
      </c>
      <c r="B37" s="61" t="s">
        <v>43</v>
      </c>
      <c r="C37" s="45">
        <v>55444</v>
      </c>
      <c r="D37" t="s">
        <v>45</v>
      </c>
      <c r="G37" s="62">
        <v>763.654</v>
      </c>
    </row>
    <row r="38" spans="1:4" ht="13.5" thickBot="1">
      <c r="A38" s="89"/>
      <c r="B38" s="61" t="s">
        <v>44</v>
      </c>
      <c r="C38" s="45">
        <v>55420</v>
      </c>
      <c r="D38" s="5" t="s">
        <v>55</v>
      </c>
    </row>
    <row r="39" spans="1:7" ht="18">
      <c r="A39" s="87">
        <v>2.63</v>
      </c>
      <c r="B39" s="69" t="s">
        <v>38</v>
      </c>
      <c r="C39" s="14">
        <v>55663</v>
      </c>
      <c r="D39" s="13"/>
      <c r="E39" s="13"/>
      <c r="F39" s="13"/>
      <c r="G39" s="37"/>
    </row>
    <row r="40" spans="1:7" ht="18.75" thickBot="1">
      <c r="A40" s="88"/>
      <c r="B40" s="77" t="s">
        <v>39</v>
      </c>
      <c r="C40" s="57"/>
      <c r="D40" s="58"/>
      <c r="E40" s="58"/>
      <c r="F40" s="58"/>
      <c r="G40" s="42">
        <v>101.15</v>
      </c>
    </row>
    <row r="41" spans="1:7" ht="18">
      <c r="A41" s="87">
        <v>2.65</v>
      </c>
      <c r="B41" s="69" t="s">
        <v>34</v>
      </c>
      <c r="C41" s="14">
        <v>57204</v>
      </c>
      <c r="D41" s="13"/>
      <c r="E41" s="13" t="s">
        <v>10</v>
      </c>
      <c r="F41" s="13"/>
      <c r="G41" s="37">
        <v>35.6</v>
      </c>
    </row>
    <row r="42" spans="1:7" ht="18.75" thickBot="1">
      <c r="A42" s="88"/>
      <c r="B42" s="77" t="s">
        <v>47</v>
      </c>
      <c r="C42" s="57"/>
      <c r="D42" s="58"/>
      <c r="E42" s="58"/>
      <c r="F42" s="58"/>
      <c r="G42" s="42"/>
    </row>
    <row r="43" spans="1:7" ht="18">
      <c r="A43" s="80">
        <v>2.71</v>
      </c>
      <c r="B43" s="71" t="s">
        <v>48</v>
      </c>
      <c r="C43" s="6">
        <v>55337</v>
      </c>
      <c r="D43" s="5"/>
      <c r="E43" s="5"/>
      <c r="F43" s="5"/>
      <c r="G43" s="55">
        <v>52.5</v>
      </c>
    </row>
    <row r="44" spans="1:7" ht="18.75" thickBot="1">
      <c r="A44" s="98"/>
      <c r="B44" s="99"/>
      <c r="C44" s="100"/>
      <c r="D44" s="101"/>
      <c r="E44" s="101"/>
      <c r="F44" s="101"/>
      <c r="G44" s="102"/>
    </row>
    <row r="45" spans="1:7" ht="18">
      <c r="A45" s="87">
        <v>2.72</v>
      </c>
      <c r="B45" s="69" t="s">
        <v>49</v>
      </c>
      <c r="C45" s="14">
        <v>57099</v>
      </c>
      <c r="D45" s="13"/>
      <c r="E45" s="13"/>
      <c r="F45" s="13"/>
      <c r="G45" s="37">
        <v>74.1</v>
      </c>
    </row>
    <row r="46" spans="1:7" ht="18.75" thickBot="1">
      <c r="A46" s="82"/>
      <c r="B46" s="73" t="s">
        <v>50</v>
      </c>
      <c r="C46" s="32"/>
      <c r="D46" s="12"/>
      <c r="E46" s="12"/>
      <c r="F46" s="12"/>
      <c r="G46" s="29"/>
    </row>
    <row r="47" spans="1:7" ht="18">
      <c r="A47" s="103"/>
      <c r="B47" s="71"/>
      <c r="C47" s="6"/>
      <c r="D47" s="5"/>
      <c r="E47" s="5"/>
      <c r="F47" s="5"/>
      <c r="G47" s="55"/>
    </row>
    <row r="48" spans="1:7" ht="18.75" thickBot="1">
      <c r="A48" s="91"/>
      <c r="B48" s="65" t="s">
        <v>13</v>
      </c>
      <c r="C48" s="66"/>
      <c r="D48" s="65"/>
      <c r="E48" s="67"/>
      <c r="F48" s="67"/>
      <c r="G48" s="68">
        <f>SUM(G29:G47)</f>
        <v>2418.743</v>
      </c>
    </row>
    <row r="49" spans="1:7" ht="18.75" thickBot="1">
      <c r="A49" s="34"/>
      <c r="B49" s="19" t="s">
        <v>11</v>
      </c>
      <c r="C49" s="30"/>
      <c r="D49" s="20"/>
      <c r="E49" s="31"/>
      <c r="F49" s="31"/>
      <c r="G49" s="22">
        <f>G27:H27+G48:H48</f>
        <v>4499.528</v>
      </c>
    </row>
    <row r="51" spans="2:5" ht="15">
      <c r="B51" s="4"/>
      <c r="C51" s="4"/>
      <c r="D51" s="4"/>
      <c r="E51" s="4"/>
    </row>
    <row r="52" spans="2:5" ht="15">
      <c r="B52" s="4"/>
      <c r="C52" s="4"/>
      <c r="D52" s="4"/>
      <c r="E52" s="4"/>
    </row>
    <row r="53" spans="2:5" ht="15">
      <c r="B53" s="4"/>
      <c r="C53" s="4"/>
      <c r="D53" s="4"/>
      <c r="E53" s="4"/>
    </row>
    <row r="54" spans="2:5" ht="15">
      <c r="B54" s="4"/>
      <c r="C54" s="4"/>
      <c r="D54" s="4"/>
      <c r="E54" s="4"/>
    </row>
    <row r="55" spans="2:5" ht="15">
      <c r="B55" s="4"/>
      <c r="C55" s="4"/>
      <c r="D55" s="4"/>
      <c r="E55" s="4"/>
    </row>
  </sheetData>
  <sheetProtection/>
  <mergeCells count="3">
    <mergeCell ref="A10:G10"/>
    <mergeCell ref="B5:G5"/>
    <mergeCell ref="A28:G28"/>
  </mergeCells>
  <printOptions/>
  <pageMargins left="0.81" right="0.16" top="0.33" bottom="0.34020833333333333" header="0.24" footer="0.19"/>
  <pageSetup horizontalDpi="600" verticalDpi="600" orientation="portrait" paperSize="9" scale="78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4"/>
  <sheetViews>
    <sheetView zoomScalePageLayoutView="0" workbookViewId="0" topLeftCell="A82">
      <selection activeCell="F15" sqref="F15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10.75390625" style="0" customWidth="1"/>
    <col min="4" max="4" width="13.875" style="0" customWidth="1"/>
  </cols>
  <sheetData>
    <row r="2" ht="15.75">
      <c r="A2" s="109" t="s">
        <v>60</v>
      </c>
    </row>
    <row r="4" spans="2:4" ht="12.75">
      <c r="B4" t="s">
        <v>61</v>
      </c>
      <c r="D4" s="106">
        <f>D18+D27+D36+D46+D55+D64+D73+D88</f>
        <v>420368</v>
      </c>
    </row>
    <row r="5" spans="2:4" ht="12.75">
      <c r="B5" t="s">
        <v>62</v>
      </c>
      <c r="D5" s="106">
        <f>D19+D28+D37+D47+D56+D65+D74+D89</f>
        <v>104615.87</v>
      </c>
    </row>
    <row r="6" spans="2:4" ht="12.75">
      <c r="B6" t="s">
        <v>70</v>
      </c>
      <c r="D6" s="106">
        <f>D20+D29+D38+D48+D57+D66+D75+D90</f>
        <v>40807.03</v>
      </c>
    </row>
    <row r="7" spans="2:4" ht="12.75">
      <c r="B7" t="s">
        <v>63</v>
      </c>
      <c r="D7" s="106">
        <f>D21+D30+D39+D49+D58+D67+D76+D82+D88+D96+D91</f>
        <v>2294852.97</v>
      </c>
    </row>
    <row r="8" spans="2:4" ht="12.75">
      <c r="B8" t="s">
        <v>73</v>
      </c>
      <c r="D8" s="106">
        <f>D40</f>
        <v>6267.34</v>
      </c>
    </row>
    <row r="9" spans="2:4" ht="12.75">
      <c r="B9" s="111" t="s">
        <v>83</v>
      </c>
      <c r="D9" s="106">
        <f>D92</f>
        <v>23056</v>
      </c>
    </row>
    <row r="10" spans="2:4" ht="12.75">
      <c r="B10" s="111" t="s">
        <v>84</v>
      </c>
      <c r="D10" s="106">
        <f>D93</f>
        <v>59996.16</v>
      </c>
    </row>
    <row r="11" spans="2:4" ht="12.75">
      <c r="B11" s="104" t="s">
        <v>85</v>
      </c>
      <c r="C11" s="104"/>
      <c r="D11" s="107">
        <f>D22+D31+D41+D50+D59+D68+D77+D83+D89+D97+D94</f>
        <v>179628.36000000002</v>
      </c>
    </row>
    <row r="12" spans="2:4" ht="12.75">
      <c r="B12" t="s">
        <v>67</v>
      </c>
      <c r="D12" s="106">
        <f>SUM(D4:D11)</f>
        <v>3129591.73</v>
      </c>
    </row>
    <row r="13" spans="2:4" ht="12.75">
      <c r="B13" t="s">
        <v>66</v>
      </c>
      <c r="D13" s="106">
        <f>D12-D11</f>
        <v>2949963.37</v>
      </c>
    </row>
    <row r="14" ht="12.75">
      <c r="D14" s="106"/>
    </row>
    <row r="15" ht="12.75">
      <c r="D15" s="106"/>
    </row>
    <row r="16" spans="2:4" ht="12.75">
      <c r="B16" t="s">
        <v>68</v>
      </c>
      <c r="D16" s="106"/>
    </row>
    <row r="17" spans="1:4" ht="12.75">
      <c r="A17">
        <v>1</v>
      </c>
      <c r="C17" s="110" t="s">
        <v>69</v>
      </c>
      <c r="D17" s="106"/>
    </row>
    <row r="18" spans="2:4" ht="12.75">
      <c r="B18" t="s">
        <v>61</v>
      </c>
      <c r="D18" s="106">
        <v>64873</v>
      </c>
    </row>
    <row r="19" spans="2:4" ht="12.75">
      <c r="B19" t="s">
        <v>62</v>
      </c>
      <c r="D19" s="106">
        <v>16457.04</v>
      </c>
    </row>
    <row r="20" spans="2:4" ht="12.75">
      <c r="B20" t="s">
        <v>64</v>
      </c>
      <c r="D20" s="106">
        <v>6312.4</v>
      </c>
    </row>
    <row r="21" spans="2:4" ht="12.75">
      <c r="B21" t="s">
        <v>63</v>
      </c>
      <c r="D21" s="106">
        <v>93680</v>
      </c>
    </row>
    <row r="22" spans="2:4" ht="12.75">
      <c r="B22" s="104" t="s">
        <v>65</v>
      </c>
      <c r="C22" s="104"/>
      <c r="D22" s="107">
        <v>11879.56</v>
      </c>
    </row>
    <row r="23" spans="2:4" ht="12.75">
      <c r="B23" t="s">
        <v>67</v>
      </c>
      <c r="D23" s="106">
        <f>SUM(D18:D22)</f>
        <v>193202</v>
      </c>
    </row>
    <row r="24" spans="2:4" ht="12.75">
      <c r="B24" t="s">
        <v>66</v>
      </c>
      <c r="D24" s="106">
        <f>D18+D19+D20+D21</f>
        <v>181322.44</v>
      </c>
    </row>
    <row r="25" ht="12.75">
      <c r="D25" s="106"/>
    </row>
    <row r="26" spans="1:4" ht="12.75">
      <c r="A26">
        <v>2</v>
      </c>
      <c r="C26" s="110" t="s">
        <v>71</v>
      </c>
      <c r="D26" s="106"/>
    </row>
    <row r="27" spans="2:4" ht="12.75">
      <c r="B27" t="s">
        <v>61</v>
      </c>
      <c r="D27" s="106">
        <f>65632+12470</f>
        <v>78102</v>
      </c>
    </row>
    <row r="28" spans="2:4" ht="12.75">
      <c r="B28" t="s">
        <v>62</v>
      </c>
      <c r="D28" s="106">
        <v>19277.47</v>
      </c>
    </row>
    <row r="29" spans="2:4" ht="12.75">
      <c r="B29" t="s">
        <v>64</v>
      </c>
      <c r="D29" s="106">
        <v>7643.39</v>
      </c>
    </row>
    <row r="30" spans="2:4" ht="12.75">
      <c r="B30" t="s">
        <v>63</v>
      </c>
      <c r="D30" s="106">
        <v>89697.78</v>
      </c>
    </row>
    <row r="31" spans="2:4" ht="12.75">
      <c r="B31" s="104" t="s">
        <v>65</v>
      </c>
      <c r="C31" s="104"/>
      <c r="D31" s="107">
        <v>10248.8</v>
      </c>
    </row>
    <row r="32" spans="2:4" ht="12.75">
      <c r="B32" t="s">
        <v>67</v>
      </c>
      <c r="D32" s="106">
        <f>SUM(D27:D31)</f>
        <v>204969.44</v>
      </c>
    </row>
    <row r="33" spans="2:4" ht="12.75">
      <c r="B33" t="s">
        <v>66</v>
      </c>
      <c r="D33" s="106">
        <f>D32-D31</f>
        <v>194720.64</v>
      </c>
    </row>
    <row r="34" ht="12.75">
      <c r="D34" s="106"/>
    </row>
    <row r="35" spans="1:4" ht="12.75">
      <c r="A35">
        <v>3</v>
      </c>
      <c r="C35" s="110" t="s">
        <v>72</v>
      </c>
      <c r="D35" s="106"/>
    </row>
    <row r="36" spans="2:4" ht="12.75">
      <c r="B36" t="s">
        <v>61</v>
      </c>
      <c r="D36" s="106">
        <f>13000+2000</f>
        <v>15000</v>
      </c>
    </row>
    <row r="37" spans="2:4" ht="12.75">
      <c r="B37" t="s">
        <v>62</v>
      </c>
      <c r="D37" s="106">
        <v>3805.2</v>
      </c>
    </row>
    <row r="38" spans="2:4" ht="12.75">
      <c r="B38" t="s">
        <v>64</v>
      </c>
      <c r="D38" s="106">
        <v>1459.56</v>
      </c>
    </row>
    <row r="39" spans="2:4" ht="12.75">
      <c r="B39" t="s">
        <v>63</v>
      </c>
      <c r="D39" s="106">
        <v>2288.14</v>
      </c>
    </row>
    <row r="40" spans="2:4" ht="12.75">
      <c r="B40" t="s">
        <v>73</v>
      </c>
      <c r="D40" s="106">
        <v>6267.34</v>
      </c>
    </row>
    <row r="41" spans="2:4" ht="12.75">
      <c r="B41" s="104" t="s">
        <v>65</v>
      </c>
      <c r="C41" s="104"/>
      <c r="D41" s="107">
        <v>290.16</v>
      </c>
    </row>
    <row r="42" spans="2:4" ht="12.75">
      <c r="B42" t="s">
        <v>67</v>
      </c>
      <c r="D42" s="106">
        <f>SUM(D36:D41)</f>
        <v>29110.4</v>
      </c>
    </row>
    <row r="43" spans="2:4" ht="12.75">
      <c r="B43" t="s">
        <v>66</v>
      </c>
      <c r="D43" s="106">
        <f>D42-D41</f>
        <v>28820.24</v>
      </c>
    </row>
    <row r="44" ht="12.75">
      <c r="D44" s="106"/>
    </row>
    <row r="45" spans="1:4" ht="12.75">
      <c r="A45">
        <v>4</v>
      </c>
      <c r="C45" s="110" t="s">
        <v>74</v>
      </c>
      <c r="D45" s="106"/>
    </row>
    <row r="46" spans="2:4" ht="12.75">
      <c r="B46" t="s">
        <v>61</v>
      </c>
      <c r="D46" s="106">
        <v>147688</v>
      </c>
    </row>
    <row r="47" spans="2:4" ht="12.75">
      <c r="B47" t="s">
        <v>62</v>
      </c>
      <c r="D47" s="106">
        <v>36957</v>
      </c>
    </row>
    <row r="48" spans="2:4" ht="12.75">
      <c r="B48" t="s">
        <v>64</v>
      </c>
      <c r="D48" s="106">
        <v>14366.63</v>
      </c>
    </row>
    <row r="49" spans="2:4" ht="12.75">
      <c r="B49" t="s">
        <v>63</v>
      </c>
      <c r="D49" s="106">
        <v>585226.66</v>
      </c>
    </row>
    <row r="50" spans="2:4" ht="12.75">
      <c r="B50" s="104" t="s">
        <v>65</v>
      </c>
      <c r="C50" s="104"/>
      <c r="D50" s="107">
        <v>60689.56</v>
      </c>
    </row>
    <row r="51" spans="2:4" ht="12.75">
      <c r="B51" t="s">
        <v>67</v>
      </c>
      <c r="D51" s="106">
        <f>SUM(D46:D50)</f>
        <v>844927.8500000001</v>
      </c>
    </row>
    <row r="52" spans="2:4" ht="12.75">
      <c r="B52" t="s">
        <v>66</v>
      </c>
      <c r="D52" s="106">
        <f>D51-D50</f>
        <v>784238.29</v>
      </c>
    </row>
    <row r="53" ht="12.75">
      <c r="D53" s="106"/>
    </row>
    <row r="54" spans="1:4" ht="12.75">
      <c r="A54">
        <v>5</v>
      </c>
      <c r="C54" s="110" t="s">
        <v>75</v>
      </c>
      <c r="D54" s="106"/>
    </row>
    <row r="55" spans="2:4" ht="12.75">
      <c r="B55" t="s">
        <v>61</v>
      </c>
      <c r="D55" s="106">
        <f>8978+1705</f>
        <v>10683</v>
      </c>
    </row>
    <row r="56" spans="2:4" ht="12.75">
      <c r="B56" t="s">
        <v>62</v>
      </c>
      <c r="D56" s="106">
        <v>2673.25</v>
      </c>
    </row>
    <row r="57" spans="2:4" ht="12.75">
      <c r="B57" t="s">
        <v>64</v>
      </c>
      <c r="D57" s="106">
        <v>1039.21</v>
      </c>
    </row>
    <row r="58" spans="2:4" ht="12.75">
      <c r="B58" t="s">
        <v>63</v>
      </c>
      <c r="D58" s="106">
        <v>91420.21</v>
      </c>
    </row>
    <row r="59" spans="2:4" ht="12.75">
      <c r="B59" s="104" t="s">
        <v>65</v>
      </c>
      <c r="C59" s="104"/>
      <c r="D59" s="107">
        <v>5007.36</v>
      </c>
    </row>
    <row r="60" spans="2:4" ht="12.75">
      <c r="B60" t="s">
        <v>67</v>
      </c>
      <c r="D60" s="106">
        <f>SUM(D55:D59)</f>
        <v>110823.03000000001</v>
      </c>
    </row>
    <row r="61" spans="2:4" ht="12.75">
      <c r="B61" t="s">
        <v>66</v>
      </c>
      <c r="D61" s="106">
        <f>D60-D59</f>
        <v>105815.67000000001</v>
      </c>
    </row>
    <row r="62" ht="12.75">
      <c r="D62" s="106"/>
    </row>
    <row r="63" spans="1:4" ht="12.75">
      <c r="A63">
        <v>6</v>
      </c>
      <c r="C63" s="110" t="s">
        <v>76</v>
      </c>
      <c r="D63" s="106"/>
    </row>
    <row r="64" spans="2:4" ht="12.75">
      <c r="B64" t="s">
        <v>61</v>
      </c>
      <c r="D64" s="106">
        <f>26460+3130</f>
        <v>29590</v>
      </c>
    </row>
    <row r="65" spans="2:4" ht="12.75">
      <c r="B65" t="s">
        <v>62</v>
      </c>
      <c r="D65" s="106">
        <v>7096.92</v>
      </c>
    </row>
    <row r="66" spans="2:4" ht="12.75">
      <c r="B66" s="105" t="s">
        <v>64</v>
      </c>
      <c r="C66" s="105"/>
      <c r="D66" s="108">
        <v>2757.57</v>
      </c>
    </row>
    <row r="67" spans="2:4" ht="12.75">
      <c r="B67" s="105" t="s">
        <v>63</v>
      </c>
      <c r="C67" s="105"/>
      <c r="D67" s="108">
        <v>10300</v>
      </c>
    </row>
    <row r="68" spans="2:4" ht="12.75">
      <c r="B68" s="104" t="s">
        <v>65</v>
      </c>
      <c r="C68" s="104"/>
      <c r="D68" s="107">
        <v>1115</v>
      </c>
    </row>
    <row r="69" spans="2:4" ht="12.75">
      <c r="B69" t="s">
        <v>67</v>
      </c>
      <c r="D69" s="106">
        <f>SUM(D64:D68)</f>
        <v>50859.49</v>
      </c>
    </row>
    <row r="70" spans="2:4" ht="12.75">
      <c r="B70" t="s">
        <v>66</v>
      </c>
      <c r="D70" s="106">
        <f>D69-D68</f>
        <v>49744.49</v>
      </c>
    </row>
    <row r="71" ht="12.75">
      <c r="D71" s="106"/>
    </row>
    <row r="72" spans="1:4" ht="12.75">
      <c r="A72">
        <v>7</v>
      </c>
      <c r="C72" s="110" t="s">
        <v>77</v>
      </c>
      <c r="D72" s="106"/>
    </row>
    <row r="73" spans="2:4" ht="12.75">
      <c r="B73" t="s">
        <v>61</v>
      </c>
      <c r="D73" s="106">
        <f>25403+4000</f>
        <v>29403</v>
      </c>
    </row>
    <row r="74" spans="2:4" ht="12.75">
      <c r="B74" t="s">
        <v>62</v>
      </c>
      <c r="D74" s="106">
        <v>6926</v>
      </c>
    </row>
    <row r="75" spans="2:4" ht="12.75">
      <c r="B75" s="105" t="s">
        <v>64</v>
      </c>
      <c r="D75" s="106">
        <v>2846.77</v>
      </c>
    </row>
    <row r="76" spans="2:4" ht="12.75">
      <c r="B76" s="105" t="s">
        <v>63</v>
      </c>
      <c r="D76" s="106">
        <v>28819.53</v>
      </c>
    </row>
    <row r="77" spans="2:4" ht="12.75">
      <c r="B77" s="104" t="s">
        <v>65</v>
      </c>
      <c r="C77" s="104"/>
      <c r="D77" s="107">
        <v>4247.02</v>
      </c>
    </row>
    <row r="78" spans="2:4" ht="12.75">
      <c r="B78" t="s">
        <v>67</v>
      </c>
      <c r="D78" s="106">
        <f>SUM(D73:D77)</f>
        <v>72242.31999999999</v>
      </c>
    </row>
    <row r="79" spans="2:4" ht="12.75">
      <c r="B79" t="s">
        <v>66</v>
      </c>
      <c r="D79" s="106">
        <f>D78-D77</f>
        <v>67995.29999999999</v>
      </c>
    </row>
    <row r="80" ht="12.75">
      <c r="D80" s="106"/>
    </row>
    <row r="81" spans="1:4" ht="12.75">
      <c r="A81">
        <v>8</v>
      </c>
      <c r="C81" s="110" t="s">
        <v>78</v>
      </c>
      <c r="D81" s="106"/>
    </row>
    <row r="82" spans="2:4" ht="12.75">
      <c r="B82" s="105" t="s">
        <v>63</v>
      </c>
      <c r="D82" s="106">
        <v>529200</v>
      </c>
    </row>
    <row r="83" spans="2:4" ht="12.75">
      <c r="B83" s="104" t="s">
        <v>65</v>
      </c>
      <c r="C83" s="104"/>
      <c r="D83" s="104">
        <v>28986.4</v>
      </c>
    </row>
    <row r="84" spans="2:4" ht="12.75">
      <c r="B84" t="s">
        <v>67</v>
      </c>
      <c r="D84" s="106">
        <f>SUM(D82:D83)</f>
        <v>558186.4</v>
      </c>
    </row>
    <row r="85" spans="2:4" ht="12.75">
      <c r="B85" t="s">
        <v>66</v>
      </c>
      <c r="D85" s="106">
        <f>D82</f>
        <v>529200</v>
      </c>
    </row>
    <row r="87" spans="1:4" ht="12.75">
      <c r="A87">
        <v>9</v>
      </c>
      <c r="C87" s="110" t="s">
        <v>82</v>
      </c>
      <c r="D87" s="106"/>
    </row>
    <row r="88" spans="2:4" ht="12.75">
      <c r="B88" t="s">
        <v>61</v>
      </c>
      <c r="D88" s="106">
        <v>45029</v>
      </c>
    </row>
    <row r="89" spans="2:4" ht="12.75">
      <c r="B89" t="s">
        <v>62</v>
      </c>
      <c r="D89" s="106">
        <v>11422.99</v>
      </c>
    </row>
    <row r="90" spans="2:4" ht="12.75">
      <c r="B90" s="105" t="s">
        <v>64</v>
      </c>
      <c r="C90" s="105"/>
      <c r="D90" s="108">
        <v>4381.5</v>
      </c>
    </row>
    <row r="91" spans="2:4" ht="12.75">
      <c r="B91" s="105" t="s">
        <v>63</v>
      </c>
      <c r="C91" s="105"/>
      <c r="D91" s="108">
        <v>337653</v>
      </c>
    </row>
    <row r="92" spans="2:4" ht="12.75">
      <c r="B92" s="111" t="s">
        <v>83</v>
      </c>
      <c r="D92" s="112">
        <v>23056</v>
      </c>
    </row>
    <row r="93" spans="2:4" ht="12.75">
      <c r="B93" s="111" t="s">
        <v>84</v>
      </c>
      <c r="D93" s="112">
        <v>59996.16</v>
      </c>
    </row>
    <row r="94" spans="2:4" ht="12.75">
      <c r="B94" s="104" t="s">
        <v>85</v>
      </c>
      <c r="C94" s="104"/>
      <c r="D94" s="107">
        <v>45741.51</v>
      </c>
    </row>
    <row r="95" spans="2:4" ht="12.75">
      <c r="B95" t="s">
        <v>67</v>
      </c>
      <c r="D95" s="106">
        <f>SUM(D88:D94)</f>
        <v>527280.16</v>
      </c>
    </row>
    <row r="96" spans="2:4" ht="12.75">
      <c r="B96" t="s">
        <v>66</v>
      </c>
      <c r="D96" s="106">
        <f>D95-D94</f>
        <v>481538.65</v>
      </c>
    </row>
    <row r="97" spans="2:4" ht="12.75">
      <c r="B97" s="105"/>
      <c r="C97" s="105"/>
      <c r="D97" s="108"/>
    </row>
    <row r="98" spans="1:8" ht="13.5" thickBot="1">
      <c r="A98" s="113"/>
      <c r="B98" s="113"/>
      <c r="C98" s="113"/>
      <c r="D98" s="114"/>
      <c r="E98" s="113"/>
      <c r="F98" s="113"/>
      <c r="G98" s="113"/>
      <c r="H98" s="113"/>
    </row>
    <row r="99" ht="12.75">
      <c r="D99" s="106"/>
    </row>
    <row r="100" ht="12.75">
      <c r="D100" s="106"/>
    </row>
    <row r="101" ht="12.75">
      <c r="D101" s="106"/>
    </row>
    <row r="103" ht="12.75">
      <c r="A103" t="s">
        <v>79</v>
      </c>
    </row>
    <row r="104" spans="2:4" ht="12.75">
      <c r="B104" t="s">
        <v>80</v>
      </c>
      <c r="D104" t="s">
        <v>81</v>
      </c>
    </row>
  </sheetData>
  <sheetProtection/>
  <printOptions/>
  <pageMargins left="1.0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планета Константина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serham</cp:lastModifiedBy>
  <cp:lastPrinted>2011-04-14T07:24:39Z</cp:lastPrinted>
  <dcterms:created xsi:type="dcterms:W3CDTF">2008-04-16T08:00:17Z</dcterms:created>
  <dcterms:modified xsi:type="dcterms:W3CDTF">2012-03-30T10:47:18Z</dcterms:modified>
  <cp:category/>
  <cp:version/>
  <cp:contentType/>
  <cp:contentStatus/>
</cp:coreProperties>
</file>